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latoth\Documents\1 II_5 melléklet mellékletei\"/>
    </mc:Choice>
  </mc:AlternateContent>
  <xr:revisionPtr revIDLastSave="0" documentId="13_ncr:1_{B7F93D23-706A-4468-892D-8D953FE13D40}" xr6:coauthVersionLast="47" xr6:coauthVersionMax="47" xr10:uidLastSave="{00000000-0000-0000-0000-000000000000}"/>
  <bookViews>
    <workbookView xWindow="-108" yWindow="-108" windowWidth="23256" windowHeight="12456" xr2:uid="{9BB88D57-8454-4BA6-8138-33D60D2CADE8}"/>
  </bookViews>
  <sheets>
    <sheet name="Munka1" sheetId="1" r:id="rId1"/>
    <sheet name="Munka2" sheetId="2" r:id="rId2"/>
    <sheet name="Munka3" sheetId="3" r:id="rId3"/>
  </sheets>
  <calcPr calcId="191029"/>
</workbook>
</file>

<file path=xl/calcChain.xml><?xml version="1.0" encoding="utf-8"?>
<calcChain xmlns="http://schemas.openxmlformats.org/spreadsheetml/2006/main">
  <c r="F25" i="1" l="1"/>
  <c r="F11" i="1"/>
  <c r="B31" i="1"/>
  <c r="B29" i="1"/>
  <c r="B30" i="1" l="1"/>
  <c r="H11" i="1" l="1"/>
  <c r="H4" i="1"/>
  <c r="B7" i="1"/>
  <c r="F15" i="1"/>
  <c r="G15" i="1"/>
  <c r="G39" i="1" s="1"/>
  <c r="G44" i="1" s="1"/>
  <c r="H20" i="1"/>
  <c r="B41" i="1"/>
  <c r="F41" i="1"/>
  <c r="D43" i="1"/>
  <c r="C23" i="1"/>
  <c r="D14" i="1"/>
  <c r="D15" i="1"/>
  <c r="H7" i="1"/>
  <c r="H9" i="1"/>
  <c r="H13" i="1"/>
  <c r="H19" i="1"/>
  <c r="H17" i="1"/>
  <c r="H15" i="1" s="1"/>
  <c r="H18" i="1"/>
  <c r="H16" i="1"/>
  <c r="H25" i="1"/>
  <c r="H26" i="1"/>
  <c r="H43" i="1"/>
  <c r="F24" i="1"/>
  <c r="G41" i="1"/>
  <c r="C7" i="1"/>
  <c r="C39" i="1"/>
  <c r="C44" i="1" s="1"/>
  <c r="C35" i="1"/>
  <c r="D8" i="1"/>
  <c r="D9" i="1"/>
  <c r="D13" i="1"/>
  <c r="D16" i="1"/>
  <c r="D17" i="1"/>
  <c r="D18" i="1"/>
  <c r="D19" i="1"/>
  <c r="D21" i="1"/>
  <c r="B23" i="1"/>
  <c r="D23" i="1" s="1"/>
  <c r="D36" i="1"/>
  <c r="D35" i="1"/>
  <c r="B12" i="1"/>
  <c r="C41" i="1"/>
  <c r="H42" i="1"/>
  <c r="H41" i="1"/>
  <c r="D42" i="1"/>
  <c r="D41" i="1"/>
  <c r="D27" i="1"/>
  <c r="D28" i="1"/>
  <c r="D29" i="1"/>
  <c r="D30" i="1"/>
  <c r="D31" i="1"/>
  <c r="D32" i="1"/>
  <c r="D33" i="1"/>
  <c r="C12" i="1"/>
  <c r="D20" i="1"/>
  <c r="B35" i="1"/>
  <c r="D24" i="1"/>
  <c r="D25" i="1"/>
  <c r="D26" i="1"/>
  <c r="G24" i="1"/>
  <c r="D7" i="1"/>
  <c r="H24" i="1" l="1"/>
  <c r="F39" i="1"/>
  <c r="F44" i="1" s="1"/>
  <c r="H39" i="1"/>
  <c r="H44" i="1" s="1"/>
  <c r="B39" i="1"/>
  <c r="B44" i="1" s="1"/>
  <c r="D12" i="1"/>
  <c r="D39" i="1" s="1"/>
  <c r="D44" i="1" s="1"/>
  <c r="H46" i="1" l="1"/>
</calcChain>
</file>

<file path=xl/sharedStrings.xml><?xml version="1.0" encoding="utf-8"?>
<sst xmlns="http://schemas.openxmlformats.org/spreadsheetml/2006/main" count="60" uniqueCount="58">
  <si>
    <t>Bevételek</t>
  </si>
  <si>
    <t>Kiadások</t>
  </si>
  <si>
    <t>Személyi juttatások</t>
  </si>
  <si>
    <t>Tartalékok</t>
  </si>
  <si>
    <t>Működési céltartalék</t>
  </si>
  <si>
    <t>Kötelező feladatok</t>
  </si>
  <si>
    <t>Önként vállalt feladatok</t>
  </si>
  <si>
    <t>Általános tartalék</t>
  </si>
  <si>
    <t>E Ft</t>
  </si>
  <si>
    <t>Működési bevételek és működési kiadások egyenlege:</t>
  </si>
  <si>
    <t>2. melléklet</t>
  </si>
  <si>
    <t>Munkaadókat terhelő járulékok és szoc hjár adó</t>
  </si>
  <si>
    <t>Közhatalmi bevételek</t>
  </si>
  <si>
    <t>Költségvetési működési  bevételek</t>
  </si>
  <si>
    <t>Finanszírozási bevételek</t>
  </si>
  <si>
    <t>Tárgyévi működési bevételek</t>
  </si>
  <si>
    <t xml:space="preserve">  Költségvetési működési kiadások </t>
  </si>
  <si>
    <t xml:space="preserve">Tárgyévi működési kiadások </t>
  </si>
  <si>
    <t xml:space="preserve">Finanszírozási kiadások </t>
  </si>
  <si>
    <t>Dologi kiadások</t>
  </si>
  <si>
    <t>Ellátottak pénzbeli juttatásai</t>
  </si>
  <si>
    <t>Egyéb működési célú kiadások</t>
  </si>
  <si>
    <t>Egyéb működési célú támogatások államháztartáson belülre</t>
  </si>
  <si>
    <t>Egyéb működési célú támogatások államháztartáson kívülre</t>
  </si>
  <si>
    <t>Működési célú támogatások államháztartáson belülről</t>
  </si>
  <si>
    <t>Önkormányzatok működési támogatása</t>
  </si>
  <si>
    <t>Egyéb működési célú támogatások áht-n belülről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</si>
  <si>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</si>
  <si>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</si>
  <si>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</si>
  <si>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</si>
  <si>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</si>
  <si>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Talajterhelési díj</t>
  </si>
  <si>
    <t>Környezetvédelmi bírság</t>
  </si>
  <si>
    <t>Pótlékok, bírságok</t>
  </si>
  <si>
    <t>Működési bevételek</t>
  </si>
  <si>
    <t>Áru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</si>
  <si>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</si>
  <si>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</si>
  <si>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</si>
  <si>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</si>
  <si>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</si>
  <si>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</si>
  <si>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</si>
  <si>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</si>
  <si>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</si>
  <si>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Működési célú átvett pénzeszközök</t>
  </si>
  <si>
    <t>Működési kölcsönök visszatérülése áht-n kívülről</t>
  </si>
  <si>
    <t>Előző év költségvetési maradványának igénybevétele</t>
  </si>
  <si>
    <t>Egyéb közhatalmi bevételek</t>
  </si>
  <si>
    <t>Működési célú garancia és kezességvállalásból származó kifiz áht-n kívülre</t>
  </si>
  <si>
    <t>Államháztartáson belüli megelőlegzések visszafizetése</t>
  </si>
  <si>
    <t>Likviditási célú hitelek, kölcsönök felvétele püi vállalkozástól</t>
  </si>
  <si>
    <t>Likviditási célú hitelek, kölcsönök törlesztése püi vállalkozásnak</t>
  </si>
  <si>
    <t>Elvonások és befizetések</t>
  </si>
  <si>
    <t>Működési célú visszafizetendő támogatások, kölcsönök nyújtása áht-n kívülre</t>
  </si>
  <si>
    <r>
      <t>Komárom Város</t>
    </r>
    <r>
      <rPr>
        <b/>
        <u/>
        <sz val="10"/>
        <rFont val="Arial CE"/>
        <charset val="238"/>
      </rPr>
      <t xml:space="preserve"> 2025. évi tervezett működési célú </t>
    </r>
    <r>
      <rPr>
        <b/>
        <sz val="10"/>
        <rFont val="Arial CE"/>
        <charset val="238"/>
      </rPr>
      <t>bevételei és kiadásai</t>
    </r>
  </si>
  <si>
    <t>1/2025.(II.12.)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</si>
</sst>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E"/>
      <charset val="238"/>
    </font>
    <font>
      <b/>
      <sz val="10"/>
      <name val="Arial CE"/>
      <charset val="238"/>
    </font>
    <font>
      <b/>
      <u/>
      <sz val="10"/>
      <name val="Arial CE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1" fillId="0" borderId="2" xfId="0" applyFont="1" applyBorder="1"/>
    <xf numFmtId="3" fontId="1" fillId="0" borderId="3" xfId="0" applyNumberFormat="1" applyFont="1" applyBorder="1"/>
    <xf numFmtId="3" fontId="1" fillId="0" borderId="2" xfId="0" applyNumberFormat="1" applyFont="1" applyBorder="1"/>
    <xf numFmtId="0" fontId="1" fillId="0" borderId="4" xfId="0" applyFont="1" applyBorder="1"/>
    <xf numFmtId="3" fontId="1" fillId="0" borderId="5" xfId="0" applyNumberFormat="1" applyFont="1" applyBorder="1"/>
    <xf numFmtId="0" fontId="0" fillId="0" borderId="5" xfId="0" applyBorder="1"/>
    <xf numFmtId="3" fontId="0" fillId="0" borderId="0" xfId="0" applyNumberFormat="1"/>
    <xf numFmtId="3" fontId="0" fillId="0" borderId="5" xfId="0" applyNumberFormat="1" applyBorder="1"/>
    <xf numFmtId="0" fontId="0" fillId="0" borderId="4" xfId="0" applyBorder="1"/>
    <xf numFmtId="0" fontId="3" fillId="0" borderId="5" xfId="0" applyFont="1" applyBorder="1"/>
    <xf numFmtId="3" fontId="3" fillId="0" borderId="0" xfId="0" applyNumberFormat="1" applyFont="1"/>
    <xf numFmtId="3" fontId="3" fillId="0" borderId="5" xfId="0" applyNumberFormat="1" applyFont="1" applyBorder="1"/>
    <xf numFmtId="0" fontId="1" fillId="0" borderId="5" xfId="0" applyFont="1" applyBorder="1"/>
    <xf numFmtId="0" fontId="0" fillId="0" borderId="6" xfId="0" applyBorder="1"/>
    <xf numFmtId="3" fontId="0" fillId="0" borderId="6" xfId="0" applyNumberFormat="1" applyBorder="1"/>
    <xf numFmtId="3" fontId="1" fillId="0" borderId="7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 wrapText="1"/>
    </xf>
    <xf numFmtId="3" fontId="1" fillId="0" borderId="7" xfId="0" applyNumberFormat="1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3" fontId="0" fillId="0" borderId="5" xfId="0" applyNumberFormat="1" applyBorder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0" fontId="0" fillId="0" borderId="5" xfId="0" applyBorder="1" applyAlignment="1">
      <alignment vertical="center" wrapText="1"/>
    </xf>
    <xf numFmtId="3" fontId="0" fillId="0" borderId="6" xfId="0" applyNumberFormat="1" applyBorder="1" applyAlignment="1">
      <alignment vertical="center" wrapText="1"/>
    </xf>
    <xf numFmtId="3" fontId="0" fillId="0" borderId="0" xfId="0" applyNumberFormat="1" applyAlignment="1">
      <alignment vertical="center" wrapText="1"/>
    </xf>
    <xf numFmtId="0" fontId="1" fillId="0" borderId="0" xfId="0" applyFont="1" applyAlignment="1">
      <alignment horizontal="right"/>
    </xf>
    <xf numFmtId="3" fontId="1" fillId="0" borderId="7" xfId="0" applyNumberFormat="1" applyFont="1" applyBorder="1" applyAlignment="1">
      <alignment horizontal="right" vertical="center" wrapText="1"/>
    </xf>
    <xf numFmtId="3" fontId="1" fillId="0" borderId="7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E825A-7C07-4490-B96E-10BAE607D54E}">
  <sheetPr>
    <pageSetUpPr fitToPage="1"/>
  </sheetPr>
  <dimension ref="A1:H46"/>
  <sheetViews>
    <sheetView tabSelected="1" zoomScaleNormal="100" workbookViewId="0">
      <selection activeCell="H4" sqref="H4:H6"/>
    </sheetView>
  </sheetViews>
  <sheetFormatPr defaultRowHeight="13.2" x14ac:dyDescent="0.25"/>
  <cols>
    <col min="1" max="1" width="62.88671875" bestFit="1" customWidth="1"/>
    <col min="2" max="3" width="11.6640625" customWidth="1"/>
    <col min="4" max="4" width="12.33203125" customWidth="1"/>
    <col min="5" max="5" width="65" bestFit="1" customWidth="1"/>
    <col min="6" max="7" width="11.6640625" customWidth="1"/>
    <col min="8" max="8" width="12.33203125" customWidth="1"/>
  </cols>
  <sheetData>
    <row r="1" spans="1:8" x14ac:dyDescent="0.25">
      <c r="H1" s="3" t="s">
        <v>10</v>
      </c>
    </row>
    <row r="2" spans="1:8" x14ac:dyDescent="0.25">
      <c r="A2" s="39" t="s">
        <v>56</v>
      </c>
      <c r="B2" s="39"/>
      <c r="C2" s="39"/>
      <c r="D2" s="39"/>
      <c r="E2" s="39"/>
      <c r="F2" s="39"/>
      <c r="G2" s="39"/>
      <c r="H2" s="39"/>
    </row>
    <row r="3" spans="1:8" x14ac:dyDescent="0.25">
      <c r="H3" s="4" t="s">
        <v>8</v>
      </c>
    </row>
    <row r="4" spans="1:8" ht="12.75" customHeight="1" x14ac:dyDescent="0.25">
      <c r="A4" s="36" t="s">
        <v>0</v>
      </c>
      <c r="B4" s="36" t="s">
        <v>5</v>
      </c>
      <c r="C4" s="36" t="s">
        <v>6</v>
      </c>
      <c r="D4" s="36" t="s">
        <v>57</v>
      </c>
      <c r="E4" s="36" t="s">
        <v>1</v>
      </c>
      <c r="F4" s="36" t="s">
        <v>5</v>
      </c>
      <c r="G4" s="36" t="s">
        <v>6</v>
      </c>
      <c r="H4" s="36" t="str">
        <f>+D4</f>
        <v>1/2025.(II.12.) önk.rendelet eredeti ei.</v>
      </c>
    </row>
    <row r="5" spans="1:8" ht="12.75" customHeight="1" x14ac:dyDescent="0.25">
      <c r="A5" s="37"/>
      <c r="B5" s="37"/>
      <c r="C5" s="37"/>
      <c r="D5" s="37"/>
      <c r="E5" s="37"/>
      <c r="F5" s="37"/>
      <c r="G5" s="37"/>
      <c r="H5" s="37"/>
    </row>
    <row r="6" spans="1:8" ht="19.5" customHeight="1" x14ac:dyDescent="0.25">
      <c r="A6" s="38"/>
      <c r="B6" s="38"/>
      <c r="C6" s="38"/>
      <c r="D6" s="38"/>
      <c r="E6" s="38"/>
      <c r="F6" s="38"/>
      <c r="G6" s="38"/>
      <c r="H6" s="38"/>
    </row>
    <row r="7" spans="1:8" x14ac:dyDescent="0.25">
      <c r="A7" s="5" t="s">
        <v>24</v>
      </c>
      <c r="B7" s="6">
        <f>SUM(B8:B9)</f>
        <v>2563758</v>
      </c>
      <c r="C7" s="7">
        <f>SUM(C8:C9)</f>
        <v>7354</v>
      </c>
      <c r="D7" s="7">
        <f>SUM(D8:D9)</f>
        <v>2571112</v>
      </c>
      <c r="E7" s="8" t="s">
        <v>2</v>
      </c>
      <c r="F7" s="9">
        <v>2535223</v>
      </c>
      <c r="G7" s="9">
        <v>557828</v>
      </c>
      <c r="H7" s="7">
        <f>SUM(F7:G7)</f>
        <v>3093051</v>
      </c>
    </row>
    <row r="8" spans="1:8" x14ac:dyDescent="0.25">
      <c r="A8" s="10" t="s">
        <v>25</v>
      </c>
      <c r="B8" s="11">
        <v>2197425</v>
      </c>
      <c r="C8" s="12"/>
      <c r="D8" s="12">
        <f>SUM(B8:C8)</f>
        <v>2197425</v>
      </c>
      <c r="E8" s="13"/>
      <c r="F8" s="12"/>
      <c r="G8" s="12"/>
      <c r="H8" s="12"/>
    </row>
    <row r="9" spans="1:8" x14ac:dyDescent="0.25">
      <c r="A9" s="10" t="s">
        <v>26</v>
      </c>
      <c r="B9" s="11">
        <v>366333</v>
      </c>
      <c r="C9" s="12">
        <v>7354</v>
      </c>
      <c r="D9" s="12">
        <f>SUM(B9:C9)</f>
        <v>373687</v>
      </c>
      <c r="E9" s="8" t="s">
        <v>11</v>
      </c>
      <c r="F9" s="9">
        <v>346127</v>
      </c>
      <c r="G9" s="9">
        <v>101050</v>
      </c>
      <c r="H9" s="9">
        <f>SUM(F9:G9)</f>
        <v>447177</v>
      </c>
    </row>
    <row r="10" spans="1:8" x14ac:dyDescent="0.25">
      <c r="A10" s="14"/>
      <c r="B10" s="15"/>
      <c r="C10" s="16"/>
      <c r="D10" s="16"/>
      <c r="E10" s="13"/>
      <c r="F10" s="12"/>
      <c r="G10" s="12"/>
      <c r="H10" s="12"/>
    </row>
    <row r="11" spans="1:8" x14ac:dyDescent="0.25">
      <c r="A11" s="10"/>
      <c r="B11" s="11"/>
      <c r="C11" s="12"/>
      <c r="D11" s="12"/>
      <c r="E11" s="8" t="s">
        <v>19</v>
      </c>
      <c r="F11" s="9">
        <f>5404193-2513778-81953+221652</f>
        <v>3030114</v>
      </c>
      <c r="G11" s="9">
        <v>248618</v>
      </c>
      <c r="H11" s="9">
        <f>SUM(F11:G11)</f>
        <v>3278732</v>
      </c>
    </row>
    <row r="12" spans="1:8" x14ac:dyDescent="0.25">
      <c r="A12" s="17" t="s">
        <v>12</v>
      </c>
      <c r="B12" s="2">
        <f>SUM(B13:B21)</f>
        <v>10626520</v>
      </c>
      <c r="C12" s="9">
        <f>SUM(C13:C21)</f>
        <v>0</v>
      </c>
      <c r="D12" s="9">
        <f>SUM(D13:D21)</f>
        <v>10626520</v>
      </c>
      <c r="E12" s="13"/>
      <c r="F12" s="12"/>
      <c r="G12" s="12"/>
      <c r="H12" s="12"/>
    </row>
    <row r="13" spans="1:8" x14ac:dyDescent="0.25">
      <c r="A13" s="10" t="s">
        <v>27</v>
      </c>
      <c r="B13" s="11">
        <v>20</v>
      </c>
      <c r="C13" s="12"/>
      <c r="D13" s="12">
        <f t="shared" ref="D13:D21" si="0">SUM(B13:C13)</f>
        <v>20</v>
      </c>
      <c r="E13" s="8" t="s">
        <v>20</v>
      </c>
      <c r="F13" s="9">
        <v>11200</v>
      </c>
      <c r="G13" s="9">
        <v>58761</v>
      </c>
      <c r="H13" s="9">
        <f>SUM(F13:G13)</f>
        <v>69961</v>
      </c>
    </row>
    <row r="14" spans="1:8" x14ac:dyDescent="0.25">
      <c r="A14" s="10" t="s">
        <v>28</v>
      </c>
      <c r="B14" s="11">
        <v>1300000</v>
      </c>
      <c r="C14" s="12"/>
      <c r="D14" s="12">
        <f t="shared" si="0"/>
        <v>1300000</v>
      </c>
      <c r="F14" s="12"/>
      <c r="G14" s="12"/>
      <c r="H14" s="12"/>
    </row>
    <row r="15" spans="1:8" x14ac:dyDescent="0.25">
      <c r="A15" s="10" t="s">
        <v>29</v>
      </c>
      <c r="B15" s="11">
        <v>287000</v>
      </c>
      <c r="C15" s="12"/>
      <c r="D15" s="12">
        <f t="shared" si="0"/>
        <v>287000</v>
      </c>
      <c r="E15" s="1" t="s">
        <v>21</v>
      </c>
      <c r="F15" s="9">
        <f>SUM(F16:F20)</f>
        <v>4902223</v>
      </c>
      <c r="G15" s="9">
        <f>SUM(G16:G20)</f>
        <v>2147614</v>
      </c>
      <c r="H15" s="9">
        <f>SUM(H16:H20)</f>
        <v>7049837</v>
      </c>
    </row>
    <row r="16" spans="1:8" x14ac:dyDescent="0.25">
      <c r="A16" s="10" t="s">
        <v>30</v>
      </c>
      <c r="B16" s="11">
        <v>9000000</v>
      </c>
      <c r="C16" s="12"/>
      <c r="D16" s="12">
        <f t="shared" si="0"/>
        <v>9000000</v>
      </c>
      <c r="E16" s="13" t="s">
        <v>54</v>
      </c>
      <c r="F16" s="12">
        <v>3000000</v>
      </c>
      <c r="G16" s="12"/>
      <c r="H16" s="12">
        <f>SUM(F16:G16)</f>
        <v>3000000</v>
      </c>
    </row>
    <row r="17" spans="1:8" x14ac:dyDescent="0.25">
      <c r="A17" s="10" t="s">
        <v>31</v>
      </c>
      <c r="B17" s="11">
        <v>25000</v>
      </c>
      <c r="C17" s="12"/>
      <c r="D17" s="12">
        <f t="shared" si="0"/>
        <v>25000</v>
      </c>
      <c r="E17" s="13" t="s">
        <v>22</v>
      </c>
      <c r="F17" s="12">
        <v>12723</v>
      </c>
      <c r="G17" s="12">
        <v>82187</v>
      </c>
      <c r="H17" s="12">
        <f>SUM(F17:G17)</f>
        <v>94910</v>
      </c>
    </row>
    <row r="18" spans="1:8" x14ac:dyDescent="0.25">
      <c r="A18" s="10" t="s">
        <v>32</v>
      </c>
      <c r="B18" s="11">
        <v>2000</v>
      </c>
      <c r="C18" s="9"/>
      <c r="D18" s="12">
        <f t="shared" si="0"/>
        <v>2000</v>
      </c>
      <c r="E18" t="s">
        <v>50</v>
      </c>
      <c r="F18" s="12">
        <v>109000</v>
      </c>
      <c r="G18" s="12">
        <v>54500</v>
      </c>
      <c r="H18" s="12">
        <f>SUM(F18:G18)</f>
        <v>163500</v>
      </c>
    </row>
    <row r="19" spans="1:8" x14ac:dyDescent="0.25">
      <c r="A19" s="10" t="s">
        <v>33</v>
      </c>
      <c r="B19" s="11"/>
      <c r="C19" s="9"/>
      <c r="D19" s="12">
        <f t="shared" si="0"/>
        <v>0</v>
      </c>
      <c r="E19" s="13" t="s">
        <v>23</v>
      </c>
      <c r="F19" s="12">
        <v>1780500</v>
      </c>
      <c r="G19" s="12">
        <v>1679897</v>
      </c>
      <c r="H19" s="12">
        <f>SUM(F19:G19)</f>
        <v>3460397</v>
      </c>
    </row>
    <row r="20" spans="1:8" x14ac:dyDescent="0.25">
      <c r="A20" s="10" t="s">
        <v>34</v>
      </c>
      <c r="B20" s="11">
        <v>12500</v>
      </c>
      <c r="C20" s="12"/>
      <c r="D20" s="12">
        <f t="shared" si="0"/>
        <v>12500</v>
      </c>
      <c r="E20" s="13" t="s">
        <v>55</v>
      </c>
      <c r="F20" s="12"/>
      <c r="G20" s="12">
        <v>331030</v>
      </c>
      <c r="H20" s="12">
        <f>SUM(F20:G20)</f>
        <v>331030</v>
      </c>
    </row>
    <row r="21" spans="1:8" x14ac:dyDescent="0.25">
      <c r="A21" s="10" t="s">
        <v>49</v>
      </c>
      <c r="B21" s="11"/>
      <c r="C21" s="10"/>
      <c r="D21" s="12">
        <f t="shared" si="0"/>
        <v>0</v>
      </c>
      <c r="E21" s="13"/>
      <c r="F21" s="12"/>
      <c r="G21" s="12"/>
      <c r="H21" s="12"/>
    </row>
    <row r="22" spans="1:8" x14ac:dyDescent="0.25">
      <c r="A22" s="10"/>
      <c r="B22" s="11"/>
      <c r="C22" s="10"/>
      <c r="D22" s="12"/>
      <c r="E22" s="13"/>
      <c r="F22" s="12"/>
      <c r="G22" s="12"/>
      <c r="H22" s="12"/>
    </row>
    <row r="23" spans="1:8" x14ac:dyDescent="0.25">
      <c r="A23" s="17" t="s">
        <v>35</v>
      </c>
      <c r="B23" s="2">
        <f>SUM(B24:B33)</f>
        <v>941650</v>
      </c>
      <c r="C23" s="9">
        <f>SUM(C24:C33)</f>
        <v>127312</v>
      </c>
      <c r="D23" s="9">
        <f t="shared" ref="D23:D33" si="1">SUM(B23:C23)</f>
        <v>1068962</v>
      </c>
      <c r="E23" s="13"/>
      <c r="F23" s="12"/>
      <c r="G23" s="12"/>
      <c r="H23" s="12"/>
    </row>
    <row r="24" spans="1:8" x14ac:dyDescent="0.25">
      <c r="A24" s="10" t="s">
        <v>36</v>
      </c>
      <c r="B24" s="11">
        <v>26</v>
      </c>
      <c r="C24" s="10"/>
      <c r="D24" s="12">
        <f t="shared" si="1"/>
        <v>26</v>
      </c>
      <c r="E24" s="8" t="s">
        <v>3</v>
      </c>
      <c r="F24" s="9">
        <f>SUM(F25:F26)</f>
        <v>2695420</v>
      </c>
      <c r="G24" s="9">
        <f>SUM(G25:G26)</f>
        <v>0</v>
      </c>
      <c r="H24" s="9">
        <f>SUM(H25:H26)</f>
        <v>2695420</v>
      </c>
    </row>
    <row r="25" spans="1:8" x14ac:dyDescent="0.25">
      <c r="A25" s="10" t="s">
        <v>37</v>
      </c>
      <c r="B25" s="11">
        <v>81332</v>
      </c>
      <c r="C25" s="10">
        <v>730</v>
      </c>
      <c r="D25" s="12">
        <f t="shared" si="1"/>
        <v>82062</v>
      </c>
      <c r="E25" s="13" t="s">
        <v>7</v>
      </c>
      <c r="F25" s="12">
        <f>2683583+526+6311</f>
        <v>2690420</v>
      </c>
      <c r="G25" s="12"/>
      <c r="H25" s="12">
        <f>SUM(F25:G25)</f>
        <v>2690420</v>
      </c>
    </row>
    <row r="26" spans="1:8" x14ac:dyDescent="0.25">
      <c r="A26" s="10" t="s">
        <v>38</v>
      </c>
      <c r="B26" s="11">
        <v>20437</v>
      </c>
      <c r="C26" s="10"/>
      <c r="D26" s="12">
        <f t="shared" si="1"/>
        <v>20437</v>
      </c>
      <c r="E26" s="13" t="s">
        <v>4</v>
      </c>
      <c r="F26" s="12">
        <v>5000</v>
      </c>
      <c r="G26" s="12"/>
      <c r="H26" s="12">
        <f>SUM(F26:G26)</f>
        <v>5000</v>
      </c>
    </row>
    <row r="27" spans="1:8" x14ac:dyDescent="0.25">
      <c r="A27" s="10" t="s">
        <v>39</v>
      </c>
      <c r="B27" s="11">
        <v>267886</v>
      </c>
      <c r="C27" s="10"/>
      <c r="D27" s="12">
        <f t="shared" si="1"/>
        <v>267886</v>
      </c>
      <c r="E27" s="13"/>
      <c r="F27" s="12"/>
      <c r="G27" s="12"/>
      <c r="H27" s="12"/>
    </row>
    <row r="28" spans="1:8" x14ac:dyDescent="0.25">
      <c r="A28" s="10" t="s">
        <v>40</v>
      </c>
      <c r="B28" s="11">
        <v>69834</v>
      </c>
      <c r="C28" s="12">
        <v>126582</v>
      </c>
      <c r="D28" s="12">
        <f t="shared" si="1"/>
        <v>196416</v>
      </c>
      <c r="E28" s="8"/>
      <c r="F28" s="9"/>
      <c r="G28" s="9"/>
      <c r="H28" s="9"/>
    </row>
    <row r="29" spans="1:8" x14ac:dyDescent="0.25">
      <c r="A29" s="10" t="s">
        <v>41</v>
      </c>
      <c r="B29" s="11">
        <f>2620918-2513778</f>
        <v>107140</v>
      </c>
      <c r="C29" s="10"/>
      <c r="D29" s="12">
        <f t="shared" si="1"/>
        <v>107140</v>
      </c>
      <c r="E29" s="8"/>
      <c r="F29" s="9"/>
      <c r="G29" s="9"/>
      <c r="H29" s="9"/>
    </row>
    <row r="30" spans="1:8" x14ac:dyDescent="0.25">
      <c r="A30" s="10" t="s">
        <v>42</v>
      </c>
      <c r="B30" s="11">
        <f>547122-382261</f>
        <v>164861</v>
      </c>
      <c r="C30" s="10"/>
      <c r="D30" s="12">
        <f t="shared" si="1"/>
        <v>164861</v>
      </c>
      <c r="F30" s="9"/>
      <c r="G30" s="9"/>
      <c r="H30" s="9"/>
    </row>
    <row r="31" spans="1:8" x14ac:dyDescent="0.25">
      <c r="A31" s="10" t="s">
        <v>43</v>
      </c>
      <c r="B31" s="11">
        <f>6+227963</f>
        <v>227969</v>
      </c>
      <c r="C31" s="10"/>
      <c r="D31" s="12">
        <f t="shared" si="1"/>
        <v>227969</v>
      </c>
      <c r="F31" s="9"/>
      <c r="G31" s="9"/>
      <c r="H31" s="12"/>
    </row>
    <row r="32" spans="1:8" x14ac:dyDescent="0.25">
      <c r="A32" s="10" t="s">
        <v>44</v>
      </c>
      <c r="B32" s="11"/>
      <c r="C32" s="10"/>
      <c r="D32" s="12">
        <f t="shared" si="1"/>
        <v>0</v>
      </c>
      <c r="F32" s="12"/>
      <c r="G32" s="12"/>
      <c r="H32" s="12"/>
    </row>
    <row r="33" spans="1:8" x14ac:dyDescent="0.25">
      <c r="A33" s="10" t="s">
        <v>45</v>
      </c>
      <c r="B33" s="11">
        <v>2165</v>
      </c>
      <c r="C33" s="10"/>
      <c r="D33" s="12">
        <f t="shared" si="1"/>
        <v>2165</v>
      </c>
      <c r="F33" s="12"/>
      <c r="G33" s="12"/>
      <c r="H33" s="12"/>
    </row>
    <row r="34" spans="1:8" x14ac:dyDescent="0.25">
      <c r="A34" s="10"/>
      <c r="B34" s="11"/>
      <c r="C34" s="12"/>
      <c r="D34" s="12"/>
      <c r="F34" s="12"/>
      <c r="G34" s="12"/>
      <c r="H34" s="12"/>
    </row>
    <row r="35" spans="1:8" x14ac:dyDescent="0.25">
      <c r="A35" s="17" t="s">
        <v>46</v>
      </c>
      <c r="B35" s="2">
        <f>SUM(B36)</f>
        <v>0</v>
      </c>
      <c r="C35" s="9">
        <f>SUM(C36)</f>
        <v>0</v>
      </c>
      <c r="D35" s="9">
        <f>SUM(D36)</f>
        <v>0</v>
      </c>
      <c r="E35" s="13"/>
      <c r="F35" s="12"/>
      <c r="G35" s="12"/>
      <c r="H35" s="12"/>
    </row>
    <row r="36" spans="1:8" x14ac:dyDescent="0.25">
      <c r="A36" s="10" t="s">
        <v>47</v>
      </c>
      <c r="B36" s="11"/>
      <c r="C36" s="12"/>
      <c r="D36" s="12">
        <f>SUM(B36:C36)</f>
        <v>0</v>
      </c>
      <c r="E36" s="13"/>
      <c r="F36" s="12"/>
      <c r="G36" s="12"/>
      <c r="H36" s="12"/>
    </row>
    <row r="37" spans="1:8" x14ac:dyDescent="0.25">
      <c r="A37" s="10"/>
      <c r="B37" s="11"/>
      <c r="C37" s="12"/>
      <c r="D37" s="12"/>
      <c r="E37" s="13"/>
      <c r="F37" s="12"/>
      <c r="G37" s="12"/>
      <c r="H37" s="12"/>
    </row>
    <row r="38" spans="1:8" ht="11.25" customHeight="1" x14ac:dyDescent="0.25">
      <c r="A38" s="10"/>
      <c r="C38" s="18"/>
      <c r="D38" s="19"/>
      <c r="E38" s="13"/>
      <c r="F38" s="12"/>
      <c r="G38" s="12"/>
      <c r="H38" s="12"/>
    </row>
    <row r="39" spans="1:8" x14ac:dyDescent="0.25">
      <c r="A39" s="41" t="s">
        <v>13</v>
      </c>
      <c r="B39" s="34">
        <f>SUM(B7,B12,B23,B35)</f>
        <v>14131928</v>
      </c>
      <c r="C39" s="34">
        <f>SUM(C7,C12,C23,C35)</f>
        <v>134666</v>
      </c>
      <c r="D39" s="34">
        <f>SUM(D7,D12,D23,D35)</f>
        <v>14266594</v>
      </c>
      <c r="E39" s="40" t="s">
        <v>16</v>
      </c>
      <c r="F39" s="35">
        <f>SUM(F7,F9,F11,F13,F15,F24)</f>
        <v>13520307</v>
      </c>
      <c r="G39" s="35">
        <f>SUM(G7,G9,G11,G13,G15,G24)</f>
        <v>3113871</v>
      </c>
      <c r="H39" s="35">
        <f>SUM(H7,H9,H11,H13,H15,H24)</f>
        <v>16634178</v>
      </c>
    </row>
    <row r="40" spans="1:8" x14ac:dyDescent="0.25">
      <c r="A40" s="41"/>
      <c r="B40" s="34"/>
      <c r="C40" s="34"/>
      <c r="D40" s="34"/>
      <c r="E40" s="40"/>
      <c r="F40" s="35"/>
      <c r="G40" s="35"/>
      <c r="H40" s="35"/>
    </row>
    <row r="41" spans="1:8" x14ac:dyDescent="0.25">
      <c r="A41" s="23" t="s">
        <v>14</v>
      </c>
      <c r="B41" s="24">
        <f>SUM(B42:B43)</f>
        <v>1500000</v>
      </c>
      <c r="C41" s="24">
        <f>SUM(C42:C43)</f>
        <v>0</v>
      </c>
      <c r="D41" s="24">
        <f>SUM(D42:D43)</f>
        <v>1500000</v>
      </c>
      <c r="E41" s="25" t="s">
        <v>18</v>
      </c>
      <c r="F41" s="26">
        <f>SUM(F42:F43)</f>
        <v>1576745</v>
      </c>
      <c r="G41" s="26">
        <f>SUM(G42:G43)</f>
        <v>0</v>
      </c>
      <c r="H41" s="26">
        <f>SUM(H42:H43)</f>
        <v>1576745</v>
      </c>
    </row>
    <row r="42" spans="1:8" ht="12.75" customHeight="1" x14ac:dyDescent="0.25">
      <c r="A42" s="27" t="s">
        <v>52</v>
      </c>
      <c r="B42" s="12">
        <v>1500000</v>
      </c>
      <c r="C42" s="12"/>
      <c r="D42" s="12">
        <f>SUM(B42:C42)</f>
        <v>1500000</v>
      </c>
      <c r="E42" s="27" t="s">
        <v>53</v>
      </c>
      <c r="F42" s="12">
        <v>1500000</v>
      </c>
      <c r="G42" s="11"/>
      <c r="H42" s="12">
        <f>SUM(F42:G42)</f>
        <v>1500000</v>
      </c>
    </row>
    <row r="43" spans="1:8" x14ac:dyDescent="0.25">
      <c r="A43" s="27" t="s">
        <v>48</v>
      </c>
      <c r="B43" s="28"/>
      <c r="C43" s="29"/>
      <c r="D43" s="12">
        <f>SUM(B43:C43)</f>
        <v>0</v>
      </c>
      <c r="E43" s="30" t="s">
        <v>51</v>
      </c>
      <c r="F43" s="31">
        <v>76745</v>
      </c>
      <c r="G43" s="32"/>
      <c r="H43" s="31">
        <f>SUM(F43:G43)</f>
        <v>76745</v>
      </c>
    </row>
    <row r="44" spans="1:8" x14ac:dyDescent="0.25">
      <c r="A44" s="21" t="s">
        <v>15</v>
      </c>
      <c r="B44" s="22">
        <f>SUM(B39,B41)</f>
        <v>15631928</v>
      </c>
      <c r="C44" s="22">
        <f>SUM(C39,C41)</f>
        <v>134666</v>
      </c>
      <c r="D44" s="22">
        <f>SUM(D39,D41)</f>
        <v>15766594</v>
      </c>
      <c r="E44" s="21" t="s">
        <v>17</v>
      </c>
      <c r="F44" s="20">
        <f>SUM(F39,F41)</f>
        <v>15097052</v>
      </c>
      <c r="G44" s="20">
        <f>SUM(G39,G41)</f>
        <v>3113871</v>
      </c>
      <c r="H44" s="20">
        <f>SUM(H39,H41)</f>
        <v>18210923</v>
      </c>
    </row>
    <row r="46" spans="1:8" x14ac:dyDescent="0.25">
      <c r="E46" s="33" t="s">
        <v>9</v>
      </c>
      <c r="F46" s="33"/>
      <c r="G46" s="33"/>
      <c r="H46" s="2">
        <f>SUM(D44-H44)</f>
        <v>-2444329</v>
      </c>
    </row>
  </sheetData>
  <mergeCells count="18">
    <mergeCell ref="A2:H2"/>
    <mergeCell ref="E39:E40"/>
    <mergeCell ref="A4:A6"/>
    <mergeCell ref="E4:E6"/>
    <mergeCell ref="A39:A40"/>
    <mergeCell ref="D4:D6"/>
    <mergeCell ref="B4:B6"/>
    <mergeCell ref="C4:C6"/>
    <mergeCell ref="F4:F6"/>
    <mergeCell ref="G4:G6"/>
    <mergeCell ref="E46:G46"/>
    <mergeCell ref="B39:B40"/>
    <mergeCell ref="C39:C40"/>
    <mergeCell ref="H39:H40"/>
    <mergeCell ref="H4:H6"/>
    <mergeCell ref="D39:D40"/>
    <mergeCell ref="F39:F40"/>
    <mergeCell ref="G39:G40"/>
  </mergeCells>
  <phoneticPr fontId="0" type="noConversion"/>
  <printOptions horizontalCentered="1"/>
  <pageMargins left="0.59055118110236227" right="0.59055118110236227" top="0.59055118110236227" bottom="0" header="0.51181102362204722" footer="0.23622047244094491"/>
  <pageSetup paperSize="8" orientation="landscape" verticalDpi="72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F62E5-8B33-4199-81AA-1E827D02A1B3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CA8AE-CC4C-49F9-AD85-198FE965BC3F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belatoth</cp:lastModifiedBy>
  <cp:lastPrinted>2024-01-11T08:04:39Z</cp:lastPrinted>
  <dcterms:created xsi:type="dcterms:W3CDTF">1997-01-17T14:02:09Z</dcterms:created>
  <dcterms:modified xsi:type="dcterms:W3CDTF">2025-02-11T08:44:11Z</dcterms:modified>
</cp:coreProperties>
</file>