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CDE664FE-C786-4E0C-9713-6D383D9A2ADA}" xr6:coauthVersionLast="47" xr6:coauthVersionMax="47" xr10:uidLastSave="{00000000-0000-0000-0000-000000000000}"/>
  <bookViews>
    <workbookView xWindow="1770" yWindow="1770" windowWidth="21405" windowHeight="11295" xr2:uid="{2D249A7F-FFCC-4214-B690-4574F8CA9AD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1" l="1"/>
  <c r="O23" i="1"/>
  <c r="P23" i="1"/>
  <c r="Q23" i="1"/>
  <c r="R23" i="1"/>
  <c r="Q24" i="1"/>
  <c r="P24" i="1"/>
  <c r="R24" i="1" s="1"/>
  <c r="Q11" i="1"/>
  <c r="P11" i="1"/>
  <c r="R11" i="1" s="1"/>
  <c r="P18" i="1"/>
  <c r="R18" i="1" s="1"/>
  <c r="Q18" i="1"/>
  <c r="P19" i="1"/>
  <c r="Q19" i="1"/>
  <c r="Q20" i="1"/>
  <c r="P20" i="1"/>
  <c r="R20" i="1" s="1"/>
  <c r="N17" i="1"/>
  <c r="N27" i="1" s="1"/>
  <c r="N32" i="1" s="1"/>
  <c r="O17" i="1"/>
  <c r="O27" i="1" s="1"/>
  <c r="R15" i="1"/>
  <c r="Q15" i="1"/>
  <c r="P15" i="1"/>
  <c r="R31" i="1"/>
  <c r="Q31" i="1"/>
  <c r="P31" i="1"/>
  <c r="Q30" i="1"/>
  <c r="R30" i="1" s="1"/>
  <c r="R29" i="1" s="1"/>
  <c r="P30" i="1"/>
  <c r="P29" i="1"/>
  <c r="O29" i="1"/>
  <c r="N29" i="1"/>
  <c r="Q12" i="1"/>
  <c r="R12" i="1" s="1"/>
  <c r="P12" i="1"/>
  <c r="Q9" i="1"/>
  <c r="R9" i="1" s="1"/>
  <c r="P9" i="1"/>
  <c r="Q8" i="1"/>
  <c r="Q7" i="1" s="1"/>
  <c r="P8" i="1"/>
  <c r="R8" i="1" s="1"/>
  <c r="O7" i="1"/>
  <c r="N7" i="1"/>
  <c r="E29" i="1"/>
  <c r="E32" i="1" s="1"/>
  <c r="F29" i="1"/>
  <c r="F32" i="1" s="1"/>
  <c r="H29" i="1"/>
  <c r="H32" i="1" s="1"/>
  <c r="G31" i="1"/>
  <c r="I31" i="1" s="1"/>
  <c r="I29" i="1" s="1"/>
  <c r="I32" i="1" s="1"/>
  <c r="R35" i="1" s="1"/>
  <c r="H30" i="1"/>
  <c r="G30" i="1"/>
  <c r="I30" i="1" s="1"/>
  <c r="E27" i="1"/>
  <c r="F27" i="1"/>
  <c r="G27" i="1"/>
  <c r="H27" i="1"/>
  <c r="I27" i="1"/>
  <c r="E19" i="1"/>
  <c r="F19" i="1"/>
  <c r="G19" i="1"/>
  <c r="H19" i="1"/>
  <c r="I19" i="1"/>
  <c r="H20" i="1"/>
  <c r="G20" i="1"/>
  <c r="I20" i="1" s="1"/>
  <c r="E16" i="1"/>
  <c r="F16" i="1"/>
  <c r="G16" i="1"/>
  <c r="H16" i="1"/>
  <c r="I16" i="1"/>
  <c r="I17" i="1"/>
  <c r="H17" i="1"/>
  <c r="G17" i="1"/>
  <c r="E11" i="1"/>
  <c r="F11" i="1"/>
  <c r="G11" i="1"/>
  <c r="H11" i="1"/>
  <c r="I11" i="1"/>
  <c r="H13" i="1"/>
  <c r="G13" i="1"/>
  <c r="I13" i="1" s="1"/>
  <c r="I12" i="1"/>
  <c r="H12" i="1"/>
  <c r="G12" i="1"/>
  <c r="G9" i="1"/>
  <c r="I9" i="1" s="1"/>
  <c r="H9" i="1"/>
  <c r="H7" i="1" s="1"/>
  <c r="I8" i="1"/>
  <c r="H8" i="1"/>
  <c r="G8" i="1"/>
  <c r="G7" i="1" s="1"/>
  <c r="E7" i="1"/>
  <c r="F7" i="1"/>
  <c r="C11" i="1"/>
  <c r="B11" i="1"/>
  <c r="M12" i="1"/>
  <c r="G29" i="1" l="1"/>
  <c r="G32" i="1" s="1"/>
  <c r="R19" i="1"/>
  <c r="Q17" i="1"/>
  <c r="Q27" i="1" s="1"/>
  <c r="P27" i="1"/>
  <c r="R17" i="1"/>
  <c r="R27" i="1" s="1"/>
  <c r="P17" i="1"/>
  <c r="O32" i="1"/>
  <c r="R7" i="1"/>
  <c r="P7" i="1"/>
  <c r="Q29" i="1"/>
  <c r="I7" i="1"/>
  <c r="M20" i="1"/>
  <c r="M24" i="1"/>
  <c r="M23" i="1"/>
  <c r="L23" i="1"/>
  <c r="L27" i="1" s="1"/>
  <c r="L32" i="1" s="1"/>
  <c r="K23" i="1"/>
  <c r="L7" i="1"/>
  <c r="K7" i="1"/>
  <c r="M9" i="1"/>
  <c r="C7" i="1"/>
  <c r="B7" i="1"/>
  <c r="D9" i="1"/>
  <c r="M30" i="1"/>
  <c r="M29" i="1" s="1"/>
  <c r="L29" i="1"/>
  <c r="L17" i="1"/>
  <c r="M11" i="1"/>
  <c r="M15" i="1"/>
  <c r="M19" i="1"/>
  <c r="M18" i="1"/>
  <c r="K17" i="1"/>
  <c r="K29" i="1"/>
  <c r="D31" i="1"/>
  <c r="D30" i="1"/>
  <c r="D29" i="1" s="1"/>
  <c r="C29" i="1"/>
  <c r="C19" i="1"/>
  <c r="B29" i="1"/>
  <c r="B16" i="1"/>
  <c r="B19" i="1"/>
  <c r="D8" i="1"/>
  <c r="D13" i="1"/>
  <c r="D12" i="1"/>
  <c r="D17" i="1"/>
  <c r="D16" i="1" s="1"/>
  <c r="D20" i="1"/>
  <c r="D19" i="1" s="1"/>
  <c r="C16" i="1"/>
  <c r="M8" i="1"/>
  <c r="P32" i="1" l="1"/>
  <c r="R32" i="1"/>
  <c r="Q32" i="1"/>
  <c r="M7" i="1"/>
  <c r="M27" i="1" s="1"/>
  <c r="M32" i="1" s="1"/>
  <c r="B27" i="1"/>
  <c r="B32" i="1" s="1"/>
  <c r="D7" i="1"/>
  <c r="C27" i="1"/>
  <c r="C32" i="1" s="1"/>
  <c r="K27" i="1"/>
  <c r="K32" i="1" s="1"/>
  <c r="M17" i="1"/>
  <c r="D11" i="1"/>
  <c r="D27" i="1" l="1"/>
  <c r="D32" i="1" s="1"/>
  <c r="M35" i="1"/>
</calcChain>
</file>

<file path=xl/sharedStrings.xml><?xml version="1.0" encoding="utf-8"?>
<sst xmlns="http://schemas.openxmlformats.org/spreadsheetml/2006/main" count="59" uniqueCount="43">
  <si>
    <t>Bevételek</t>
  </si>
  <si>
    <t>Kiadások</t>
  </si>
  <si>
    <t xml:space="preserve">   ebből: tárgyi eszköz értékesítés - áfa befizetés</t>
  </si>
  <si>
    <t>Felújítások</t>
  </si>
  <si>
    <t>Beruházások</t>
  </si>
  <si>
    <t>Felhalmozási céltartalék</t>
  </si>
  <si>
    <t>Kötelező feladatok</t>
  </si>
  <si>
    <t>Önként vállalt feladatok</t>
  </si>
  <si>
    <t>Tartalékok</t>
  </si>
  <si>
    <t>E Ft</t>
  </si>
  <si>
    <t>Felhalmozási bevételek és felhalmozási kiadások egyenlege:</t>
  </si>
  <si>
    <t>3. melléklet</t>
  </si>
  <si>
    <t>Költségvetési felhalmozási bevételek</t>
  </si>
  <si>
    <t xml:space="preserve">Finanszírozási bevételek </t>
  </si>
  <si>
    <t xml:space="preserve">Tárgyévi felhalmozási bevételek </t>
  </si>
  <si>
    <t>Tárgyévi felhalmozási kiadások</t>
  </si>
  <si>
    <t>Dologi kiadások</t>
  </si>
  <si>
    <t>Egyéb felhalmozási célú kiadások</t>
  </si>
  <si>
    <t>ebből: részesedések beszerzése</t>
  </si>
  <si>
    <t>Egyéb felhalmozási célú támogatások áht-n belülre</t>
  </si>
  <si>
    <t>Egyéb felhalmozási célú támogatások áht-n kívülre</t>
  </si>
  <si>
    <t>Felhalmozási célú önkormányzati támogatások</t>
  </si>
  <si>
    <t>Működési bevételek</t>
  </si>
  <si>
    <t>Felhalmozási bevételek</t>
  </si>
  <si>
    <t>Ingatlanok értékesítése</t>
  </si>
  <si>
    <t xml:space="preserve">Felhalmozási célú átvett pénzeszközök </t>
  </si>
  <si>
    <t>Felhalmozási célú kölcsönök visszatérülése áht-n kívülről</t>
  </si>
  <si>
    <t>Felhalmozási célú támogatások áht-n belülről</t>
  </si>
  <si>
    <t xml:space="preserve">Finanszírozási kiadások </t>
  </si>
  <si>
    <t xml:space="preserve">Költségvetési felhalmozási kiadások </t>
  </si>
  <si>
    <t>Kiszámlázott áfa t. eszk értékesítés után</t>
  </si>
  <si>
    <t xml:space="preserve">Előző év költségvetési maradványának igénybevétele </t>
  </si>
  <si>
    <t>Hosszú lejáratú hitelek, kölcsönök felvétele</t>
  </si>
  <si>
    <t>Hosszú lejáratú hitelek, kölcsönök törlesztése</t>
  </si>
  <si>
    <t>Felhalmozási kiadáshoz kapcsolódó áfa visszatérülés</t>
  </si>
  <si>
    <t>Egyéb felhalmozási célú támogatások áht-n belülről</t>
  </si>
  <si>
    <t xml:space="preserve">             tárgyi eszköz fordított adója - áfa befizetés</t>
  </si>
  <si>
    <t>Első lakáshoz jutók támogatása</t>
  </si>
  <si>
    <t>1/2025.(II.12.) önk.rendelet eredeti ei.</t>
  </si>
  <si>
    <t>Összesen</t>
  </si>
  <si>
    <t>Javasolt módosítás</t>
  </si>
  <si>
    <r>
      <t>Komárom Város</t>
    </r>
    <r>
      <rPr>
        <b/>
        <sz val="11"/>
        <rFont val="Arial CE"/>
        <charset val="238"/>
      </rPr>
      <t xml:space="preserve"> </t>
    </r>
    <r>
      <rPr>
        <b/>
        <u/>
        <sz val="10"/>
        <rFont val="Arial CE"/>
        <charset val="238"/>
      </rPr>
      <t>2025. évi   felhalmozási célú</t>
    </r>
    <r>
      <rPr>
        <b/>
        <sz val="10"/>
        <rFont val="Arial CE"/>
        <charset val="238"/>
      </rPr>
      <t xml:space="preserve"> bevételeinek és kiadásainak módosított előirányzatai</t>
    </r>
  </si>
  <si>
    <t>6/2025.(IV.8.) önk.rendelet eredeti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</si>
</sst>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1" xfId="0" applyFont="1" applyBorder="1"/>
    <xf numFmtId="0" fontId="0" fillId="0" borderId="1" xfId="0" applyBorder="1"/>
    <xf numFmtId="0" fontId="1" fillId="0" borderId="1" xfId="0" applyFont="1" applyBorder="1"/>
    <xf numFmtId="3" fontId="0" fillId="0" borderId="1" xfId="0" applyNumberFormat="1" applyBorder="1"/>
    <xf numFmtId="3" fontId="2" fillId="0" borderId="1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/>
    <xf numFmtId="3" fontId="1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right"/>
    </xf>
    <xf numFmtId="3" fontId="2" fillId="0" borderId="3" xfId="0" applyNumberFormat="1" applyFont="1" applyBorder="1"/>
    <xf numFmtId="3" fontId="1" fillId="0" borderId="1" xfId="0" applyNumberFormat="1" applyFont="1" applyBorder="1"/>
    <xf numFmtId="3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0" xfId="0" applyFont="1"/>
    <xf numFmtId="0" fontId="6" fillId="0" borderId="0" xfId="0" applyFont="1"/>
    <xf numFmtId="3" fontId="6" fillId="0" borderId="1" xfId="0" applyNumberFormat="1" applyFont="1" applyBorder="1"/>
    <xf numFmtId="0" fontId="2" fillId="0" borderId="3" xfId="0" applyFont="1" applyBorder="1"/>
    <xf numFmtId="3" fontId="0" fillId="0" borderId="0" xfId="0" applyNumberFormat="1"/>
    <xf numFmtId="3" fontId="1" fillId="0" borderId="0" xfId="0" applyNumberFormat="1" applyFont="1"/>
    <xf numFmtId="0" fontId="0" fillId="0" borderId="4" xfId="0" applyBorder="1"/>
    <xf numFmtId="3" fontId="2" fillId="0" borderId="4" xfId="0" applyNumberFormat="1" applyFont="1" applyBorder="1"/>
    <xf numFmtId="0" fontId="0" fillId="0" borderId="2" xfId="0" applyBorder="1"/>
    <xf numFmtId="0" fontId="1" fillId="0" borderId="0" xfId="0" applyFont="1"/>
    <xf numFmtId="3" fontId="0" fillId="0" borderId="4" xfId="0" applyNumberFormat="1" applyBorder="1"/>
    <xf numFmtId="0" fontId="2" fillId="0" borderId="5" xfId="0" applyFont="1" applyBorder="1"/>
    <xf numFmtId="0" fontId="2" fillId="0" borderId="2" xfId="0" applyFont="1" applyBorder="1"/>
    <xf numFmtId="3" fontId="0" fillId="0" borderId="2" xfId="0" applyNumberFormat="1" applyBorder="1"/>
    <xf numFmtId="0" fontId="1" fillId="0" borderId="4" xfId="0" applyFont="1" applyBorder="1"/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5F17D-B570-47C3-96ED-8BBE8D12D8E8}">
  <sheetPr>
    <pageSetUpPr fitToPage="1"/>
  </sheetPr>
  <dimension ref="A1:R35"/>
  <sheetViews>
    <sheetView tabSelected="1" topLeftCell="C1" zoomScaleNormal="100" workbookViewId="0">
      <selection activeCell="P4" sqref="P4:R4"/>
    </sheetView>
  </sheetViews>
  <sheetFormatPr defaultRowHeight="12.75" x14ac:dyDescent="0.2"/>
  <cols>
    <col min="1" max="1" width="47.85546875" customWidth="1"/>
    <col min="2" max="2" width="11.7109375" customWidth="1"/>
    <col min="3" max="3" width="8.5703125" customWidth="1"/>
    <col min="4" max="4" width="11.7109375" customWidth="1"/>
    <col min="5" max="5" width="9.42578125" customWidth="1"/>
    <col min="6" max="6" width="9.28515625" customWidth="1"/>
    <col min="7" max="7" width="11.7109375" customWidth="1"/>
    <col min="8" max="8" width="9.5703125" customWidth="1"/>
    <col min="9" max="9" width="11.7109375" customWidth="1"/>
    <col min="10" max="10" width="44" customWidth="1"/>
    <col min="11" max="11" width="9.85546875" customWidth="1"/>
    <col min="12" max="12" width="9.140625" customWidth="1"/>
    <col min="13" max="13" width="11.7109375" customWidth="1"/>
    <col min="15" max="15" width="8.42578125" customWidth="1"/>
    <col min="16" max="16" width="10.85546875" customWidth="1"/>
    <col min="17" max="17" width="9.85546875" customWidth="1"/>
    <col min="18" max="18" width="11" customWidth="1"/>
  </cols>
  <sheetData>
    <row r="1" spans="1:18" x14ac:dyDescent="0.2">
      <c r="K1" s="9"/>
      <c r="R1" s="9" t="s">
        <v>11</v>
      </c>
    </row>
    <row r="2" spans="1:18" ht="15" x14ac:dyDescent="0.25">
      <c r="A2" s="49" t="s">
        <v>41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8" x14ac:dyDescent="0.2">
      <c r="K3" s="10"/>
      <c r="R3" s="9" t="s">
        <v>9</v>
      </c>
    </row>
    <row r="4" spans="1:18" ht="12.75" customHeight="1" x14ac:dyDescent="0.2">
      <c r="A4" s="52" t="s">
        <v>0</v>
      </c>
      <c r="B4" s="35" t="s">
        <v>38</v>
      </c>
      <c r="C4" s="36"/>
      <c r="D4" s="37"/>
      <c r="E4" s="42" t="s">
        <v>40</v>
      </c>
      <c r="F4" s="43"/>
      <c r="G4" s="35" t="s">
        <v>42</v>
      </c>
      <c r="H4" s="36"/>
      <c r="I4" s="37"/>
      <c r="J4" s="52" t="s">
        <v>1</v>
      </c>
      <c r="K4" s="35" t="s">
        <v>38</v>
      </c>
      <c r="L4" s="36"/>
      <c r="M4" s="37"/>
      <c r="N4" s="42" t="s">
        <v>40</v>
      </c>
      <c r="O4" s="43"/>
      <c r="P4" s="35" t="s">
        <v>42</v>
      </c>
      <c r="Q4" s="36"/>
      <c r="R4" s="37"/>
    </row>
    <row r="5" spans="1:18" ht="12" customHeight="1" x14ac:dyDescent="0.2">
      <c r="A5" s="53"/>
      <c r="B5" s="38" t="s">
        <v>6</v>
      </c>
      <c r="C5" s="38" t="s">
        <v>7</v>
      </c>
      <c r="D5" s="38" t="s">
        <v>39</v>
      </c>
      <c r="E5" s="38" t="s">
        <v>6</v>
      </c>
      <c r="F5" s="38" t="s">
        <v>7</v>
      </c>
      <c r="G5" s="38" t="s">
        <v>6</v>
      </c>
      <c r="H5" s="38" t="s">
        <v>7</v>
      </c>
      <c r="I5" s="38" t="s">
        <v>39</v>
      </c>
      <c r="J5" s="53"/>
      <c r="K5" s="38" t="s">
        <v>6</v>
      </c>
      <c r="L5" s="38" t="s">
        <v>7</v>
      </c>
      <c r="M5" s="38" t="s">
        <v>39</v>
      </c>
      <c r="N5" s="38" t="s">
        <v>6</v>
      </c>
      <c r="O5" s="38" t="s">
        <v>7</v>
      </c>
      <c r="P5" s="38" t="s">
        <v>6</v>
      </c>
      <c r="Q5" s="38" t="s">
        <v>7</v>
      </c>
      <c r="R5" s="38" t="s">
        <v>39</v>
      </c>
    </row>
    <row r="6" spans="1:18" ht="35.25" customHeight="1" x14ac:dyDescent="0.2">
      <c r="A6" s="54"/>
      <c r="B6" s="39"/>
      <c r="C6" s="39"/>
      <c r="D6" s="39"/>
      <c r="E6" s="39"/>
      <c r="F6" s="39"/>
      <c r="G6" s="39"/>
      <c r="H6" s="39"/>
      <c r="I6" s="39"/>
      <c r="J6" s="54"/>
      <c r="K6" s="39"/>
      <c r="L6" s="39"/>
      <c r="M6" s="39"/>
      <c r="N6" s="39"/>
      <c r="O6" s="39"/>
      <c r="P6" s="39"/>
      <c r="Q6" s="39"/>
      <c r="R6" s="39"/>
    </row>
    <row r="7" spans="1:18" x14ac:dyDescent="0.2">
      <c r="A7" s="18" t="s">
        <v>27</v>
      </c>
      <c r="B7" s="11">
        <f>SUM(B8:B9)</f>
        <v>0</v>
      </c>
      <c r="C7" s="11">
        <f>SUM(C8:C9)</f>
        <v>0</v>
      </c>
      <c r="D7" s="11">
        <f>SUM(D8:D9)</f>
        <v>0</v>
      </c>
      <c r="E7" s="11">
        <f t="shared" ref="E7:I7" si="0">SUM(E8:E9)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26" t="s">
        <v>16</v>
      </c>
      <c r="K7" s="11">
        <f>SUM(K8:K9)</f>
        <v>2595731</v>
      </c>
      <c r="L7" s="11">
        <f>SUM(L8:L9)</f>
        <v>0</v>
      </c>
      <c r="M7" s="11">
        <f>SUM(M8:M9)</f>
        <v>2595731</v>
      </c>
      <c r="N7" s="11">
        <f t="shared" ref="N7" si="1">SUM(N8:N9)</f>
        <v>0</v>
      </c>
      <c r="O7" s="11">
        <f t="shared" ref="O7" si="2">SUM(O8:O9)</f>
        <v>0</v>
      </c>
      <c r="P7" s="11">
        <f t="shared" ref="P7" si="3">SUM(P8:P9)</f>
        <v>2595731</v>
      </c>
      <c r="Q7" s="11">
        <f t="shared" ref="Q7" si="4">SUM(Q8:Q9)</f>
        <v>0</v>
      </c>
      <c r="R7" s="11">
        <f t="shared" ref="R7" si="5">SUM(R8:R9)</f>
        <v>2595731</v>
      </c>
    </row>
    <row r="8" spans="1:18" x14ac:dyDescent="0.2">
      <c r="A8" s="2" t="s">
        <v>21</v>
      </c>
      <c r="B8" s="12"/>
      <c r="C8" s="20"/>
      <c r="D8" s="12">
        <f>SUM(B8:C8)</f>
        <v>0</v>
      </c>
      <c r="E8" s="12"/>
      <c r="F8" s="12"/>
      <c r="G8" s="12">
        <f>+B8+E8</f>
        <v>0</v>
      </c>
      <c r="H8" s="12">
        <f>+C8+F8</f>
        <v>0</v>
      </c>
      <c r="I8" s="12">
        <f>+G8+H8</f>
        <v>0</v>
      </c>
      <c r="J8" s="16" t="s">
        <v>2</v>
      </c>
      <c r="K8" s="17">
        <v>2513778</v>
      </c>
      <c r="L8" s="16"/>
      <c r="M8" s="17">
        <f>SUM(K8:L8)</f>
        <v>2513778</v>
      </c>
      <c r="N8" s="12"/>
      <c r="O8" s="12"/>
      <c r="P8" s="12">
        <f>+K8+N8</f>
        <v>2513778</v>
      </c>
      <c r="Q8" s="12">
        <f>+L8+O8</f>
        <v>0</v>
      </c>
      <c r="R8" s="12">
        <f>+P8+Q8</f>
        <v>2513778</v>
      </c>
    </row>
    <row r="9" spans="1:18" x14ac:dyDescent="0.2">
      <c r="A9" s="2" t="s">
        <v>35</v>
      </c>
      <c r="B9" s="12"/>
      <c r="C9" s="19"/>
      <c r="D9" s="12">
        <f>SUM(B9:C9)</f>
        <v>0</v>
      </c>
      <c r="E9" s="12"/>
      <c r="F9" s="12"/>
      <c r="G9" s="12">
        <f>+B9+E9</f>
        <v>0</v>
      </c>
      <c r="H9" s="12">
        <f>+C9+F9</f>
        <v>0</v>
      </c>
      <c r="I9" s="12">
        <f>+G9+H9</f>
        <v>0</v>
      </c>
      <c r="J9" s="16" t="s">
        <v>36</v>
      </c>
      <c r="K9" s="17">
        <v>81953</v>
      </c>
      <c r="L9" s="16"/>
      <c r="M9" s="17">
        <f>SUM(K9:L9)</f>
        <v>81953</v>
      </c>
      <c r="N9" s="12"/>
      <c r="O9" s="12"/>
      <c r="P9" s="12">
        <f>+K9+N9</f>
        <v>81953</v>
      </c>
      <c r="Q9" s="12">
        <f>+L9+O9</f>
        <v>0</v>
      </c>
      <c r="R9" s="12">
        <f>+P9+Q9</f>
        <v>81953</v>
      </c>
    </row>
    <row r="10" spans="1:18" x14ac:dyDescent="0.2">
      <c r="A10" s="2"/>
      <c r="B10" s="4"/>
      <c r="C10" s="19"/>
      <c r="D10" s="4"/>
      <c r="E10" s="4"/>
      <c r="F10" s="4"/>
      <c r="G10" s="4"/>
      <c r="H10" s="4"/>
      <c r="I10" s="4"/>
      <c r="K10" s="7"/>
      <c r="M10" s="2"/>
      <c r="N10" s="4"/>
      <c r="O10" s="4"/>
      <c r="P10" s="4"/>
      <c r="Q10" s="4"/>
      <c r="R10" s="4"/>
    </row>
    <row r="11" spans="1:18" x14ac:dyDescent="0.2">
      <c r="A11" s="1" t="s">
        <v>22</v>
      </c>
      <c r="B11" s="7">
        <f>SUM(B12:B14)</f>
        <v>2896039</v>
      </c>
      <c r="C11" s="7">
        <f t="shared" ref="C11:I11" si="6">SUM(C12:C14)</f>
        <v>0</v>
      </c>
      <c r="D11" s="7">
        <f t="shared" si="6"/>
        <v>2896039</v>
      </c>
      <c r="E11" s="7">
        <f t="shared" si="6"/>
        <v>0</v>
      </c>
      <c r="F11" s="7">
        <f t="shared" si="6"/>
        <v>0</v>
      </c>
      <c r="G11" s="7">
        <f t="shared" si="6"/>
        <v>2896039</v>
      </c>
      <c r="H11" s="7">
        <f t="shared" si="6"/>
        <v>0</v>
      </c>
      <c r="I11" s="7">
        <f t="shared" si="6"/>
        <v>2896039</v>
      </c>
      <c r="J11" s="15" t="s">
        <v>4</v>
      </c>
      <c r="K11" s="7">
        <v>6317500</v>
      </c>
      <c r="L11" s="13">
        <v>771380</v>
      </c>
      <c r="M11" s="7">
        <f>SUM(K11:L11)</f>
        <v>7088880</v>
      </c>
      <c r="N11" s="7">
        <v>26143</v>
      </c>
      <c r="O11" s="7"/>
      <c r="P11" s="7">
        <f>+K11+N11</f>
        <v>6343643</v>
      </c>
      <c r="Q11" s="7">
        <f>+L11+O11</f>
        <v>771380</v>
      </c>
      <c r="R11" s="7">
        <f>+P11+Q11</f>
        <v>7115023</v>
      </c>
    </row>
    <row r="12" spans="1:18" x14ac:dyDescent="0.2">
      <c r="A12" s="3" t="s">
        <v>30</v>
      </c>
      <c r="B12" s="12">
        <v>2513778</v>
      </c>
      <c r="C12" s="20"/>
      <c r="D12" s="12">
        <f>SUM(B12:C12)</f>
        <v>2513778</v>
      </c>
      <c r="E12" s="12"/>
      <c r="F12" s="12"/>
      <c r="G12" s="12">
        <f>+B12+E12</f>
        <v>2513778</v>
      </c>
      <c r="H12" s="12">
        <f>+C12+F12</f>
        <v>0</v>
      </c>
      <c r="I12" s="12">
        <f>+G12+H12</f>
        <v>2513778</v>
      </c>
      <c r="J12" s="16" t="s">
        <v>18</v>
      </c>
      <c r="K12" s="17"/>
      <c r="L12" s="17"/>
      <c r="M12" s="17">
        <f>SUM(K12:L12)</f>
        <v>0</v>
      </c>
      <c r="N12" s="12"/>
      <c r="O12" s="12"/>
      <c r="P12" s="12">
        <f>+K12+N12</f>
        <v>0</v>
      </c>
      <c r="Q12" s="12">
        <f>+L12+O12</f>
        <v>0</v>
      </c>
      <c r="R12" s="12">
        <f>+P12+Q12</f>
        <v>0</v>
      </c>
    </row>
    <row r="13" spans="1:18" x14ac:dyDescent="0.2">
      <c r="A13" s="3" t="s">
        <v>34</v>
      </c>
      <c r="B13" s="4">
        <v>382261</v>
      </c>
      <c r="C13" s="19"/>
      <c r="D13" s="12">
        <f>SUM(B13:C13)</f>
        <v>382261</v>
      </c>
      <c r="E13" s="12"/>
      <c r="F13" s="12"/>
      <c r="G13" s="12">
        <f>+B13+E13</f>
        <v>382261</v>
      </c>
      <c r="H13" s="12">
        <f>+C13+F13</f>
        <v>0</v>
      </c>
      <c r="I13" s="12">
        <f>+G13+H13</f>
        <v>382261</v>
      </c>
      <c r="J13" s="15"/>
      <c r="K13" s="7"/>
      <c r="L13" s="13"/>
      <c r="M13" s="7"/>
      <c r="N13" s="12"/>
      <c r="O13" s="12"/>
      <c r="P13" s="12"/>
      <c r="Q13" s="12"/>
      <c r="R13" s="12"/>
    </row>
    <row r="14" spans="1:18" x14ac:dyDescent="0.2">
      <c r="A14" s="3"/>
      <c r="B14" s="4"/>
      <c r="C14" s="19"/>
      <c r="D14" s="12"/>
      <c r="E14" s="12"/>
      <c r="F14" s="12"/>
      <c r="G14" s="12"/>
      <c r="H14" s="12"/>
      <c r="I14" s="12"/>
      <c r="J14" s="15"/>
      <c r="K14" s="7"/>
      <c r="L14" s="13"/>
      <c r="M14" s="7"/>
      <c r="N14" s="12"/>
      <c r="O14" s="12"/>
      <c r="P14" s="12"/>
      <c r="Q14" s="12"/>
      <c r="R14" s="12"/>
    </row>
    <row r="15" spans="1:18" x14ac:dyDescent="0.2">
      <c r="A15" s="1"/>
      <c r="B15" s="7"/>
      <c r="C15" s="13"/>
      <c r="D15" s="4"/>
      <c r="E15" s="4"/>
      <c r="F15" s="4"/>
      <c r="G15" s="4"/>
      <c r="H15" s="4"/>
      <c r="I15" s="4"/>
      <c r="J15" s="15" t="s">
        <v>3</v>
      </c>
      <c r="K15" s="7">
        <v>1811273</v>
      </c>
      <c r="L15" s="13">
        <v>147000</v>
      </c>
      <c r="M15" s="7">
        <f>SUM(K15:L15)</f>
        <v>1958273</v>
      </c>
      <c r="N15" s="4">
        <v>11423</v>
      </c>
      <c r="O15" s="4"/>
      <c r="P15" s="7">
        <f>+K15+N15</f>
        <v>1822696</v>
      </c>
      <c r="Q15" s="7">
        <f>+L15+O15</f>
        <v>147000</v>
      </c>
      <c r="R15" s="7">
        <f>+P15+Q15</f>
        <v>1969696</v>
      </c>
    </row>
    <row r="16" spans="1:18" x14ac:dyDescent="0.2">
      <c r="A16" s="1" t="s">
        <v>23</v>
      </c>
      <c r="B16" s="7">
        <f>SUM(B17)</f>
        <v>9935588</v>
      </c>
      <c r="C16" s="13">
        <f>SUM(C17)</f>
        <v>0</v>
      </c>
      <c r="D16" s="7">
        <f>SUM(D17)</f>
        <v>9935588</v>
      </c>
      <c r="E16" s="7">
        <f t="shared" ref="E16:I16" si="7">SUM(E17)</f>
        <v>0</v>
      </c>
      <c r="F16" s="7">
        <f t="shared" si="7"/>
        <v>0</v>
      </c>
      <c r="G16" s="7">
        <f t="shared" si="7"/>
        <v>9935588</v>
      </c>
      <c r="H16" s="7">
        <f t="shared" si="7"/>
        <v>0</v>
      </c>
      <c r="I16" s="7">
        <f t="shared" si="7"/>
        <v>9935588</v>
      </c>
      <c r="J16" s="15"/>
      <c r="K16" s="7"/>
      <c r="L16" s="13"/>
      <c r="M16" s="7"/>
      <c r="N16" s="7"/>
      <c r="O16" s="7"/>
      <c r="P16" s="7"/>
      <c r="Q16" s="7"/>
      <c r="R16" s="7"/>
    </row>
    <row r="17" spans="1:18" x14ac:dyDescent="0.2">
      <c r="A17" s="3" t="s">
        <v>24</v>
      </c>
      <c r="B17" s="12">
        <v>9935588</v>
      </c>
      <c r="C17" s="19"/>
      <c r="D17" s="4">
        <f>SUM(B17:C17)</f>
        <v>9935588</v>
      </c>
      <c r="E17" s="4"/>
      <c r="F17" s="4"/>
      <c r="G17" s="12">
        <f>+B17+E17</f>
        <v>9935588</v>
      </c>
      <c r="H17" s="12">
        <f>+C17+F17</f>
        <v>0</v>
      </c>
      <c r="I17" s="12">
        <f>+G17+H17</f>
        <v>9935588</v>
      </c>
      <c r="J17" s="15" t="s">
        <v>17</v>
      </c>
      <c r="K17" s="7">
        <f>SUM(K18:K20)</f>
        <v>268500</v>
      </c>
      <c r="L17" s="13">
        <f>SUM(L18:L20)</f>
        <v>25000</v>
      </c>
      <c r="M17" s="7">
        <f>SUM(M18:M20)</f>
        <v>293500</v>
      </c>
      <c r="N17" s="7">
        <f t="shared" ref="N17:R17" si="8">SUM(N18:N20)</f>
        <v>-23000</v>
      </c>
      <c r="O17" s="7">
        <f t="shared" si="8"/>
        <v>24000</v>
      </c>
      <c r="P17" s="7">
        <f t="shared" si="8"/>
        <v>245500</v>
      </c>
      <c r="Q17" s="7">
        <f t="shared" si="8"/>
        <v>49000</v>
      </c>
      <c r="R17" s="7">
        <f t="shared" si="8"/>
        <v>294500</v>
      </c>
    </row>
    <row r="18" spans="1:18" x14ac:dyDescent="0.2">
      <c r="A18" s="2"/>
      <c r="B18" s="4"/>
      <c r="C18" s="19"/>
      <c r="D18" s="4"/>
      <c r="E18" s="4"/>
      <c r="F18" s="4"/>
      <c r="G18" s="12"/>
      <c r="H18" s="12"/>
      <c r="I18" s="12"/>
      <c r="J18" t="s">
        <v>19</v>
      </c>
      <c r="K18" s="12"/>
      <c r="L18" s="20"/>
      <c r="M18" s="4">
        <f>SUM(K18:L18)</f>
        <v>0</v>
      </c>
      <c r="N18" s="4"/>
      <c r="O18" s="4"/>
      <c r="P18" s="12">
        <f t="shared" ref="P18:P19" si="9">+K18+N18</f>
        <v>0</v>
      </c>
      <c r="Q18" s="12">
        <f t="shared" ref="Q18:Q19" si="10">+L18+O18</f>
        <v>0</v>
      </c>
      <c r="R18" s="12">
        <f t="shared" ref="R18:R19" si="11">+P18+Q18</f>
        <v>0</v>
      </c>
    </row>
    <row r="19" spans="1:18" x14ac:dyDescent="0.2">
      <c r="A19" s="1" t="s">
        <v>25</v>
      </c>
      <c r="B19" s="7">
        <f>SUM(B20)</f>
        <v>0</v>
      </c>
      <c r="C19" s="13">
        <f>SUM(C20)</f>
        <v>0</v>
      </c>
      <c r="D19" s="7">
        <f>SUM(D20)</f>
        <v>0</v>
      </c>
      <c r="E19" s="7">
        <f t="shared" ref="E19:I19" si="12">SUM(E20)</f>
        <v>0</v>
      </c>
      <c r="F19" s="7">
        <f t="shared" si="12"/>
        <v>0</v>
      </c>
      <c r="G19" s="7">
        <f t="shared" si="12"/>
        <v>0</v>
      </c>
      <c r="H19" s="7">
        <f t="shared" si="12"/>
        <v>0</v>
      </c>
      <c r="I19" s="7">
        <f t="shared" si="12"/>
        <v>0</v>
      </c>
      <c r="J19" t="s">
        <v>20</v>
      </c>
      <c r="K19" s="12">
        <v>268500</v>
      </c>
      <c r="L19" s="19">
        <v>5000</v>
      </c>
      <c r="M19" s="4">
        <f>SUM(K19:L19)</f>
        <v>273500</v>
      </c>
      <c r="N19" s="4">
        <v>-23000</v>
      </c>
      <c r="O19" s="4">
        <v>24000</v>
      </c>
      <c r="P19" s="12">
        <f t="shared" si="9"/>
        <v>245500</v>
      </c>
      <c r="Q19" s="12">
        <f t="shared" si="10"/>
        <v>29000</v>
      </c>
      <c r="R19" s="12">
        <f t="shared" si="11"/>
        <v>274500</v>
      </c>
    </row>
    <row r="20" spans="1:18" ht="12.75" customHeight="1" x14ac:dyDescent="0.2">
      <c r="A20" s="2" t="s">
        <v>26</v>
      </c>
      <c r="B20" s="12"/>
      <c r="C20" s="20"/>
      <c r="D20" s="12">
        <f>SUM(B20:C20)</f>
        <v>0</v>
      </c>
      <c r="E20" s="12"/>
      <c r="F20" s="12"/>
      <c r="G20" s="12">
        <f>+B20+E20</f>
        <v>0</v>
      </c>
      <c r="H20" s="12">
        <f>+C20+F20</f>
        <v>0</v>
      </c>
      <c r="I20" s="12">
        <f>+G20+H20</f>
        <v>0</v>
      </c>
      <c r="J20" t="s">
        <v>37</v>
      </c>
      <c r="K20" s="4"/>
      <c r="L20" s="4">
        <v>20000</v>
      </c>
      <c r="M20" s="4">
        <f>SUM(K20:L20)</f>
        <v>20000</v>
      </c>
      <c r="N20" s="4"/>
      <c r="O20" s="4"/>
      <c r="P20" s="12">
        <f>+K20+N20</f>
        <v>0</v>
      </c>
      <c r="Q20" s="12">
        <f>+L20+O20</f>
        <v>20000</v>
      </c>
      <c r="R20" s="12">
        <f>+P20+Q20</f>
        <v>20000</v>
      </c>
    </row>
    <row r="21" spans="1:18" x14ac:dyDescent="0.2">
      <c r="A21" s="2"/>
      <c r="B21" s="4"/>
      <c r="C21" s="19"/>
      <c r="D21" s="4"/>
      <c r="E21" s="4"/>
      <c r="F21" s="4"/>
      <c r="G21" s="4"/>
      <c r="H21" s="4"/>
      <c r="I21" s="4"/>
      <c r="J21" s="15"/>
      <c r="K21" s="7"/>
      <c r="L21" s="13"/>
      <c r="M21" s="7"/>
      <c r="N21" s="4"/>
      <c r="O21" s="4"/>
      <c r="P21" s="4"/>
      <c r="Q21" s="4"/>
      <c r="R21" s="4"/>
    </row>
    <row r="22" spans="1:18" x14ac:dyDescent="0.2">
      <c r="A22" s="2"/>
      <c r="B22" s="7"/>
      <c r="C22" s="13"/>
      <c r="D22" s="4"/>
      <c r="E22" s="4"/>
      <c r="F22" s="4"/>
      <c r="G22" s="4"/>
      <c r="H22" s="4"/>
      <c r="I22" s="4"/>
      <c r="J22" s="24"/>
      <c r="K22" s="4"/>
      <c r="M22" s="4"/>
      <c r="N22" s="4"/>
      <c r="O22" s="4"/>
      <c r="P22" s="4"/>
      <c r="Q22" s="4"/>
      <c r="R22" s="4"/>
    </row>
    <row r="23" spans="1:18" x14ac:dyDescent="0.2">
      <c r="A23" s="2"/>
      <c r="B23" s="4"/>
      <c r="C23" s="19"/>
      <c r="D23" s="4"/>
      <c r="E23" s="4"/>
      <c r="F23" s="4"/>
      <c r="G23" s="4"/>
      <c r="H23" s="4"/>
      <c r="I23" s="4"/>
      <c r="J23" s="15" t="s">
        <v>8</v>
      </c>
      <c r="K23" s="7">
        <f>SUM(K24)</f>
        <v>40000</v>
      </c>
      <c r="L23" s="13">
        <f>SUM(L24)</f>
        <v>0</v>
      </c>
      <c r="M23" s="7">
        <f>SUM(M24)</f>
        <v>40000</v>
      </c>
      <c r="N23" s="7">
        <f t="shared" ref="N23:R23" si="13">SUM(N24)</f>
        <v>0</v>
      </c>
      <c r="O23" s="7">
        <f t="shared" si="13"/>
        <v>0</v>
      </c>
      <c r="P23" s="7">
        <f t="shared" si="13"/>
        <v>40000</v>
      </c>
      <c r="Q23" s="7">
        <f t="shared" si="13"/>
        <v>0</v>
      </c>
      <c r="R23" s="7">
        <f t="shared" si="13"/>
        <v>40000</v>
      </c>
    </row>
    <row r="24" spans="1:18" x14ac:dyDescent="0.2">
      <c r="A24" s="2"/>
      <c r="B24" s="4"/>
      <c r="C24" s="19"/>
      <c r="D24" s="4"/>
      <c r="E24" s="4"/>
      <c r="F24" s="4"/>
      <c r="G24" s="4"/>
      <c r="H24" s="4"/>
      <c r="I24" s="4"/>
      <c r="J24" s="24" t="s">
        <v>5</v>
      </c>
      <c r="K24" s="4">
        <v>40000</v>
      </c>
      <c r="M24" s="4">
        <f>SUM(K24:L24)</f>
        <v>40000</v>
      </c>
      <c r="N24" s="4"/>
      <c r="O24" s="4"/>
      <c r="P24" s="12">
        <f t="shared" ref="P24" si="14">+K24+N24</f>
        <v>40000</v>
      </c>
      <c r="Q24" s="12">
        <f t="shared" ref="Q24" si="15">+L24+O24</f>
        <v>0</v>
      </c>
      <c r="R24" s="12">
        <f t="shared" ref="R24" si="16">+P24+Q24</f>
        <v>40000</v>
      </c>
    </row>
    <row r="25" spans="1:18" ht="12" customHeight="1" x14ac:dyDescent="0.2">
      <c r="A25" s="2"/>
      <c r="B25" s="4"/>
      <c r="C25" s="19"/>
      <c r="D25" s="4"/>
      <c r="E25" s="4"/>
      <c r="F25" s="4"/>
      <c r="G25" s="4"/>
      <c r="H25" s="4"/>
      <c r="I25" s="4"/>
      <c r="K25" s="2"/>
      <c r="M25" s="2"/>
      <c r="N25" s="4"/>
      <c r="O25" s="4"/>
      <c r="P25" s="4"/>
      <c r="Q25" s="4"/>
      <c r="R25" s="4"/>
    </row>
    <row r="26" spans="1:18" x14ac:dyDescent="0.2">
      <c r="A26" s="21"/>
      <c r="B26" s="25"/>
      <c r="C26" s="28"/>
      <c r="D26" s="25"/>
      <c r="E26" s="25"/>
      <c r="F26" s="25"/>
      <c r="G26" s="25"/>
      <c r="H26" s="25"/>
      <c r="I26" s="25"/>
      <c r="J26" s="27"/>
      <c r="K26" s="22"/>
      <c r="L26" s="23"/>
      <c r="M26" s="21"/>
      <c r="N26" s="25"/>
      <c r="O26" s="25"/>
      <c r="P26" s="25"/>
      <c r="Q26" s="25"/>
      <c r="R26" s="25"/>
    </row>
    <row r="27" spans="1:18" x14ac:dyDescent="0.2">
      <c r="A27" s="50" t="s">
        <v>12</v>
      </c>
      <c r="B27" s="44">
        <f>SUM(B7,B11,B16,B19)</f>
        <v>12831627</v>
      </c>
      <c r="C27" s="44">
        <f>SUM(C7,C11,C16,C19)</f>
        <v>0</v>
      </c>
      <c r="D27" s="44">
        <f>SUM(D7,D11,D16,D19)</f>
        <v>12831627</v>
      </c>
      <c r="E27" s="44">
        <f t="shared" ref="E27:I27" si="17">SUM(E7,E11,E16,E19)</f>
        <v>0</v>
      </c>
      <c r="F27" s="44">
        <f t="shared" si="17"/>
        <v>0</v>
      </c>
      <c r="G27" s="44">
        <f t="shared" si="17"/>
        <v>12831627</v>
      </c>
      <c r="H27" s="44">
        <f t="shared" si="17"/>
        <v>0</v>
      </c>
      <c r="I27" s="44">
        <f t="shared" si="17"/>
        <v>12831627</v>
      </c>
      <c r="J27" s="47" t="s">
        <v>29</v>
      </c>
      <c r="K27" s="40">
        <f>SUM(K7,K11,K15,K17,K23)</f>
        <v>11033004</v>
      </c>
      <c r="L27" s="40">
        <f>SUM(L7,L11,L15,L17,L23)</f>
        <v>943380</v>
      </c>
      <c r="M27" s="40">
        <f>SUM(M7,M11,M15,M17,M23)</f>
        <v>11976384</v>
      </c>
      <c r="N27" s="40">
        <f t="shared" ref="N27:R27" si="18">SUM(N7,N11,N15,N17,N23)</f>
        <v>14566</v>
      </c>
      <c r="O27" s="40">
        <f t="shared" si="18"/>
        <v>24000</v>
      </c>
      <c r="P27" s="40">
        <f t="shared" si="18"/>
        <v>11047570</v>
      </c>
      <c r="Q27" s="40">
        <f t="shared" si="18"/>
        <v>967380</v>
      </c>
      <c r="R27" s="40">
        <f t="shared" si="18"/>
        <v>12014950</v>
      </c>
    </row>
    <row r="28" spans="1:18" x14ac:dyDescent="0.2">
      <c r="A28" s="51"/>
      <c r="B28" s="45"/>
      <c r="C28" s="45"/>
      <c r="D28" s="45"/>
      <c r="E28" s="45"/>
      <c r="F28" s="45"/>
      <c r="G28" s="45"/>
      <c r="H28" s="45"/>
      <c r="I28" s="45"/>
      <c r="J28" s="48"/>
      <c r="K28" s="41"/>
      <c r="L28" s="41"/>
      <c r="M28" s="41"/>
      <c r="N28" s="41"/>
      <c r="O28" s="41"/>
      <c r="P28" s="41"/>
      <c r="Q28" s="41"/>
      <c r="R28" s="41"/>
    </row>
    <row r="29" spans="1:18" x14ac:dyDescent="0.2">
      <c r="A29" s="14" t="s">
        <v>13</v>
      </c>
      <c r="B29" s="5">
        <f>SUM(B30:B31)</f>
        <v>1908120</v>
      </c>
      <c r="C29" s="5">
        <f>SUM(C30:C31)</f>
        <v>0</v>
      </c>
      <c r="D29" s="5">
        <f>SUM(D30:D31)</f>
        <v>1908120</v>
      </c>
      <c r="E29" s="5">
        <f t="shared" ref="E29:I29" si="19">SUM(E30:E31)</f>
        <v>11472</v>
      </c>
      <c r="F29" s="5">
        <f t="shared" si="19"/>
        <v>78892</v>
      </c>
      <c r="G29" s="5">
        <f t="shared" si="19"/>
        <v>1919592</v>
      </c>
      <c r="H29" s="5">
        <f t="shared" si="19"/>
        <v>0</v>
      </c>
      <c r="I29" s="5">
        <f t="shared" si="19"/>
        <v>1919592</v>
      </c>
      <c r="J29" s="14" t="s">
        <v>28</v>
      </c>
      <c r="K29" s="6">
        <f>SUM(K30:K31)</f>
        <v>319034</v>
      </c>
      <c r="L29" s="6">
        <f>SUM(L30:L31)</f>
        <v>0</v>
      </c>
      <c r="M29" s="6">
        <f>SUM(M30:M31)</f>
        <v>319034</v>
      </c>
      <c r="N29" s="5">
        <f t="shared" ref="N29" si="20">SUM(N30:N31)</f>
        <v>0</v>
      </c>
      <c r="O29" s="5">
        <f t="shared" ref="O29" si="21">SUM(O30:O31)</f>
        <v>0</v>
      </c>
      <c r="P29" s="5">
        <f t="shared" ref="P29" si="22">SUM(P30:P31)</f>
        <v>319034</v>
      </c>
      <c r="Q29" s="5">
        <f t="shared" ref="Q29" si="23">SUM(Q30:Q31)</f>
        <v>0</v>
      </c>
      <c r="R29" s="5">
        <f t="shared" ref="R29" si="24">SUM(R30:R31)</f>
        <v>319034</v>
      </c>
    </row>
    <row r="30" spans="1:18" x14ac:dyDescent="0.2">
      <c r="A30" s="32" t="s">
        <v>32</v>
      </c>
      <c r="B30" s="8">
        <v>1908120</v>
      </c>
      <c r="C30" s="8"/>
      <c r="D30" s="8">
        <f>SUM(B30:C30)</f>
        <v>1908120</v>
      </c>
      <c r="E30" s="8"/>
      <c r="F30" s="8"/>
      <c r="G30" s="12">
        <f>+B30+E30</f>
        <v>1908120</v>
      </c>
      <c r="H30" s="12">
        <f>+C30+F30</f>
        <v>0</v>
      </c>
      <c r="I30" s="12">
        <f>+G30+H30</f>
        <v>1908120</v>
      </c>
      <c r="J30" s="32" t="s">
        <v>33</v>
      </c>
      <c r="K30" s="33">
        <v>319034</v>
      </c>
      <c r="L30" s="3"/>
      <c r="M30" s="12">
        <f>SUM(K30:L30)</f>
        <v>319034</v>
      </c>
      <c r="N30" s="8"/>
      <c r="O30" s="8"/>
      <c r="P30" s="12">
        <f>+K30+N30</f>
        <v>319034</v>
      </c>
      <c r="Q30" s="12">
        <f>+L30+O30</f>
        <v>0</v>
      </c>
      <c r="R30" s="12">
        <f>+P30+Q30</f>
        <v>319034</v>
      </c>
    </row>
    <row r="31" spans="1:18" x14ac:dyDescent="0.2">
      <c r="A31" s="29" t="s">
        <v>31</v>
      </c>
      <c r="B31" s="34"/>
      <c r="C31" s="31"/>
      <c r="D31" s="8">
        <f>SUM(B31:C31)</f>
        <v>0</v>
      </c>
      <c r="E31" s="8">
        <v>11472</v>
      </c>
      <c r="F31" s="8">
        <v>78892</v>
      </c>
      <c r="G31" s="12">
        <f>+B31+E31</f>
        <v>11472</v>
      </c>
      <c r="H31" s="12"/>
      <c r="I31" s="12">
        <f>+G31+H31</f>
        <v>11472</v>
      </c>
      <c r="J31" s="30"/>
      <c r="K31" s="6"/>
      <c r="L31" s="6"/>
      <c r="M31" s="6"/>
      <c r="N31" s="8"/>
      <c r="O31" s="8"/>
      <c r="P31" s="12">
        <f>+K31+N31</f>
        <v>0</v>
      </c>
      <c r="Q31" s="12">
        <f>+L31+O31</f>
        <v>0</v>
      </c>
      <c r="R31" s="12">
        <f>+P31+Q31</f>
        <v>0</v>
      </c>
    </row>
    <row r="32" spans="1:18" x14ac:dyDescent="0.2">
      <c r="A32" s="47" t="s">
        <v>14</v>
      </c>
      <c r="B32" s="40">
        <f>SUM(B27,B29)</f>
        <v>14739747</v>
      </c>
      <c r="C32" s="40">
        <f>SUM(C27,C29)</f>
        <v>0</v>
      </c>
      <c r="D32" s="40">
        <f>SUM(D27,D29)</f>
        <v>14739747</v>
      </c>
      <c r="E32" s="40">
        <f t="shared" ref="E32:I32" si="25">SUM(E27,E29)</f>
        <v>11472</v>
      </c>
      <c r="F32" s="40">
        <f t="shared" si="25"/>
        <v>78892</v>
      </c>
      <c r="G32" s="40">
        <f t="shared" si="25"/>
        <v>14751219</v>
      </c>
      <c r="H32" s="40">
        <f t="shared" si="25"/>
        <v>0</v>
      </c>
      <c r="I32" s="40">
        <f t="shared" si="25"/>
        <v>14751219</v>
      </c>
      <c r="J32" s="47" t="s">
        <v>15</v>
      </c>
      <c r="K32" s="40">
        <f>SUM(K27,K29)</f>
        <v>11352038</v>
      </c>
      <c r="L32" s="40">
        <f>SUM(L27,L29)</f>
        <v>943380</v>
      </c>
      <c r="M32" s="40">
        <f>SUM(M27,M29)</f>
        <v>12295418</v>
      </c>
      <c r="N32" s="40">
        <f t="shared" ref="N32:R32" si="26">SUM(N27,N29)</f>
        <v>14566</v>
      </c>
      <c r="O32" s="40">
        <f t="shared" si="26"/>
        <v>24000</v>
      </c>
      <c r="P32" s="40">
        <f t="shared" si="26"/>
        <v>11366604</v>
      </c>
      <c r="Q32" s="40">
        <f t="shared" si="26"/>
        <v>967380</v>
      </c>
      <c r="R32" s="40">
        <f t="shared" si="26"/>
        <v>12333984</v>
      </c>
    </row>
    <row r="33" spans="1:18" x14ac:dyDescent="0.2">
      <c r="A33" s="48"/>
      <c r="B33" s="41"/>
      <c r="C33" s="41"/>
      <c r="D33" s="41"/>
      <c r="E33" s="41"/>
      <c r="F33" s="41"/>
      <c r="G33" s="41"/>
      <c r="H33" s="41"/>
      <c r="I33" s="41"/>
      <c r="J33" s="48"/>
      <c r="K33" s="41"/>
      <c r="L33" s="41"/>
      <c r="M33" s="41"/>
      <c r="N33" s="41"/>
      <c r="O33" s="41"/>
      <c r="P33" s="41"/>
      <c r="Q33" s="41"/>
      <c r="R33" s="41"/>
    </row>
    <row r="35" spans="1:18" x14ac:dyDescent="0.2">
      <c r="J35" s="46" t="s">
        <v>10</v>
      </c>
      <c r="K35" s="46"/>
      <c r="L35" s="46"/>
      <c r="M35" s="13">
        <f>D32-M32</f>
        <v>2444329</v>
      </c>
      <c r="R35" s="19">
        <f>+I32-R32</f>
        <v>2417235</v>
      </c>
    </row>
  </sheetData>
  <mergeCells count="62">
    <mergeCell ref="F5:F6"/>
    <mergeCell ref="E4:F4"/>
    <mergeCell ref="E27:E28"/>
    <mergeCell ref="A2:M2"/>
    <mergeCell ref="B27:B28"/>
    <mergeCell ref="K27:K28"/>
    <mergeCell ref="J27:J28"/>
    <mergeCell ref="A27:A28"/>
    <mergeCell ref="A4:A6"/>
    <mergeCell ref="J4:J6"/>
    <mergeCell ref="M27:M28"/>
    <mergeCell ref="G4:I4"/>
    <mergeCell ref="G5:G6"/>
    <mergeCell ref="H5:H6"/>
    <mergeCell ref="I5:I6"/>
    <mergeCell ref="F27:F28"/>
    <mergeCell ref="B4:D4"/>
    <mergeCell ref="B5:B6"/>
    <mergeCell ref="C5:C6"/>
    <mergeCell ref="D5:D6"/>
    <mergeCell ref="E5:E6"/>
    <mergeCell ref="A32:A33"/>
    <mergeCell ref="C32:C33"/>
    <mergeCell ref="D32:D33"/>
    <mergeCell ref="B32:B33"/>
    <mergeCell ref="L27:L28"/>
    <mergeCell ref="C27:C28"/>
    <mergeCell ref="D27:D28"/>
    <mergeCell ref="G27:G28"/>
    <mergeCell ref="J35:L35"/>
    <mergeCell ref="L32:L33"/>
    <mergeCell ref="M32:M33"/>
    <mergeCell ref="K32:K33"/>
    <mergeCell ref="J32:J33"/>
    <mergeCell ref="H27:H28"/>
    <mergeCell ref="I27:I28"/>
    <mergeCell ref="E32:E33"/>
    <mergeCell ref="F32:F33"/>
    <mergeCell ref="G32:G33"/>
    <mergeCell ref="H32:H33"/>
    <mergeCell ref="I32:I33"/>
    <mergeCell ref="P4:R4"/>
    <mergeCell ref="N5:N6"/>
    <mergeCell ref="O5:O6"/>
    <mergeCell ref="P5:P6"/>
    <mergeCell ref="Q5:Q6"/>
    <mergeCell ref="R5:R6"/>
    <mergeCell ref="O32:O33"/>
    <mergeCell ref="P32:P33"/>
    <mergeCell ref="Q32:Q33"/>
    <mergeCell ref="R32:R33"/>
    <mergeCell ref="N27:N28"/>
    <mergeCell ref="O27:O28"/>
    <mergeCell ref="P27:P28"/>
    <mergeCell ref="Q27:Q28"/>
    <mergeCell ref="R27:R28"/>
    <mergeCell ref="K4:M4"/>
    <mergeCell ref="K5:K6"/>
    <mergeCell ref="L5:L6"/>
    <mergeCell ref="M5:M6"/>
    <mergeCell ref="N32:N33"/>
    <mergeCell ref="N4:O4"/>
  </mergeCells>
  <phoneticPr fontId="0" type="noConversion"/>
  <printOptions horizontalCentered="1"/>
  <pageMargins left="0.59055118110236227" right="0.59055118110236227" top="1.1811023622047245" bottom="0" header="0.51181102362204722" footer="0.51181102362204722"/>
  <pageSetup paperSize="9" scale="53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83981-DC07-4D1D-B259-B199A1291862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2CDC6-4500-4B43-B2A5-49EEFC5794D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2025-04-07T12:48:24Z</cp:lastPrinted>
  <dcterms:created xsi:type="dcterms:W3CDTF">1997-01-17T14:02:09Z</dcterms:created>
  <dcterms:modified xsi:type="dcterms:W3CDTF">2025-04-07T12:48:48Z</dcterms:modified>
</cp:coreProperties>
</file>