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58072D1C-2966-4255-8299-7ECEA9B6D8F1}" xr6:coauthVersionLast="47" xr6:coauthVersionMax="47" xr10:uidLastSave="{00000000-0000-0000-0000-000000000000}"/>
  <bookViews>
    <workbookView xWindow="-120" yWindow="-120" windowWidth="29040" windowHeight="15840" xr2:uid="{8293CFEC-1958-4E7B-8D81-A3459E59752F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36" i="1" l="1"/>
  <c r="AS15" i="1"/>
  <c r="AS11" i="1"/>
  <c r="T16" i="1"/>
  <c r="V31" i="1"/>
  <c r="V32" i="1"/>
  <c r="V17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U16" i="1"/>
  <c r="B16" i="1"/>
  <c r="AS31" i="1"/>
  <c r="AS30" i="1" s="1"/>
  <c r="AS25" i="1"/>
  <c r="AQ24" i="1"/>
  <c r="AR24" i="1"/>
  <c r="AS20" i="1"/>
  <c r="AS21" i="1"/>
  <c r="AQ18" i="1"/>
  <c r="AR18" i="1"/>
  <c r="AR30" i="1"/>
  <c r="AQ30" i="1"/>
  <c r="AS19" i="1"/>
  <c r="AS13" i="1"/>
  <c r="AS12" i="1"/>
  <c r="AS9" i="1"/>
  <c r="AS8" i="1"/>
  <c r="AR7" i="1"/>
  <c r="AR28" i="1" s="1"/>
  <c r="AR33" i="1" s="1"/>
  <c r="AQ7" i="1"/>
  <c r="V23" i="1"/>
  <c r="V22" i="1"/>
  <c r="V19" i="1"/>
  <c r="V18" i="1"/>
  <c r="V13" i="1"/>
  <c r="V12" i="1"/>
  <c r="V9" i="1"/>
  <c r="V8" i="1"/>
  <c r="T30" i="1"/>
  <c r="U30" i="1"/>
  <c r="T21" i="1"/>
  <c r="U21" i="1"/>
  <c r="T11" i="1"/>
  <c r="U11" i="1"/>
  <c r="T7" i="1"/>
  <c r="T28" i="1" s="1"/>
  <c r="T33" i="1" s="1"/>
  <c r="U7" i="1"/>
  <c r="U28" i="1" s="1"/>
  <c r="U33" i="1" s="1"/>
  <c r="B21" i="1"/>
  <c r="C21" i="1"/>
  <c r="E21" i="1"/>
  <c r="F21" i="1"/>
  <c r="J21" i="1"/>
  <c r="K21" i="1"/>
  <c r="O21" i="1"/>
  <c r="P21" i="1"/>
  <c r="D22" i="1"/>
  <c r="D21" i="1" s="1"/>
  <c r="G22" i="1"/>
  <c r="G21" i="1" s="1"/>
  <c r="H22" i="1"/>
  <c r="H21" i="1" s="1"/>
  <c r="Q23" i="1"/>
  <c r="R23" i="1"/>
  <c r="Q19" i="1"/>
  <c r="R19" i="1"/>
  <c r="AN4" i="1"/>
  <c r="AI4" i="1"/>
  <c r="AM30" i="1"/>
  <c r="AL30" i="1"/>
  <c r="AM24" i="1"/>
  <c r="AL24" i="1"/>
  <c r="AM18" i="1"/>
  <c r="AL18" i="1"/>
  <c r="AM7" i="1"/>
  <c r="AL7" i="1"/>
  <c r="P30" i="1"/>
  <c r="O30" i="1"/>
  <c r="P11" i="1"/>
  <c r="O11" i="1"/>
  <c r="P7" i="1"/>
  <c r="O7" i="1"/>
  <c r="AG30" i="1"/>
  <c r="AH30" i="1"/>
  <c r="AG24" i="1"/>
  <c r="AH24" i="1"/>
  <c r="AG18" i="1"/>
  <c r="AH18" i="1"/>
  <c r="AG7" i="1"/>
  <c r="AH7" i="1"/>
  <c r="J30" i="1"/>
  <c r="K30" i="1"/>
  <c r="J11" i="1"/>
  <c r="K11" i="1"/>
  <c r="J7" i="1"/>
  <c r="K7" i="1"/>
  <c r="AQ28" i="1" l="1"/>
  <c r="AQ33" i="1" s="1"/>
  <c r="V30" i="1"/>
  <c r="V21" i="1"/>
  <c r="V16" i="1"/>
  <c r="V7" i="1"/>
  <c r="AS24" i="1"/>
  <c r="AL28" i="1"/>
  <c r="AL33" i="1" s="1"/>
  <c r="K28" i="1"/>
  <c r="K33" i="1" s="1"/>
  <c r="AS18" i="1"/>
  <c r="AS7" i="1"/>
  <c r="V11" i="1"/>
  <c r="P28" i="1"/>
  <c r="P33" i="1" s="1"/>
  <c r="S23" i="1"/>
  <c r="W23" i="1" s="1"/>
  <c r="J28" i="1"/>
  <c r="J33" i="1" s="1"/>
  <c r="S19" i="1"/>
  <c r="W19" i="1" s="1"/>
  <c r="M22" i="1"/>
  <c r="R22" i="1" s="1"/>
  <c r="R21" i="1" s="1"/>
  <c r="O28" i="1"/>
  <c r="AM28" i="1"/>
  <c r="AM33" i="1" s="1"/>
  <c r="L22" i="1"/>
  <c r="I22" i="1"/>
  <c r="I21" i="1" s="1"/>
  <c r="O33" i="1"/>
  <c r="AH28" i="1"/>
  <c r="AH33" i="1" s="1"/>
  <c r="AG28" i="1"/>
  <c r="AG33" i="1" s="1"/>
  <c r="AB30" i="1"/>
  <c r="AC30" i="1"/>
  <c r="AE31" i="1"/>
  <c r="AD31" i="1"/>
  <c r="AI31" i="1" s="1"/>
  <c r="AN31" i="1" s="1"/>
  <c r="AN30" i="1" s="1"/>
  <c r="AB24" i="1"/>
  <c r="AC24" i="1"/>
  <c r="AE25" i="1"/>
  <c r="AD25" i="1"/>
  <c r="AI25" i="1" s="1"/>
  <c r="AN25" i="1" s="1"/>
  <c r="AB18" i="1"/>
  <c r="AC18" i="1"/>
  <c r="AD19" i="1"/>
  <c r="AI19" i="1" s="1"/>
  <c r="AN19" i="1" s="1"/>
  <c r="AE19" i="1"/>
  <c r="AJ19" i="1" s="1"/>
  <c r="AO19" i="1" s="1"/>
  <c r="AD21" i="1"/>
  <c r="AI21" i="1" s="1"/>
  <c r="AN21" i="1" s="1"/>
  <c r="AE21" i="1"/>
  <c r="AJ21" i="1" s="1"/>
  <c r="AO21" i="1" s="1"/>
  <c r="AE20" i="1"/>
  <c r="AJ20" i="1" s="1"/>
  <c r="AO20" i="1" s="1"/>
  <c r="AD20" i="1"/>
  <c r="AI20" i="1" s="1"/>
  <c r="AN20" i="1" s="1"/>
  <c r="AE15" i="1"/>
  <c r="AJ15" i="1" s="1"/>
  <c r="AO15" i="1" s="1"/>
  <c r="AD15" i="1"/>
  <c r="AI15" i="1" s="1"/>
  <c r="AN15" i="1" s="1"/>
  <c r="AP15" i="1" s="1"/>
  <c r="AD12" i="1"/>
  <c r="AI12" i="1" s="1"/>
  <c r="AN12" i="1" s="1"/>
  <c r="AE12" i="1"/>
  <c r="AJ12" i="1" s="1"/>
  <c r="AO12" i="1" s="1"/>
  <c r="AE11" i="1"/>
  <c r="AJ11" i="1" s="1"/>
  <c r="AO11" i="1" s="1"/>
  <c r="AD11" i="1"/>
  <c r="AI11" i="1" s="1"/>
  <c r="AN11" i="1" s="1"/>
  <c r="AP11" i="1" s="1"/>
  <c r="AT11" i="1" s="1"/>
  <c r="AB7" i="1"/>
  <c r="AC7" i="1"/>
  <c r="AD9" i="1"/>
  <c r="AI9" i="1" s="1"/>
  <c r="AN9" i="1" s="1"/>
  <c r="AE9" i="1"/>
  <c r="AJ9" i="1" s="1"/>
  <c r="AO9" i="1" s="1"/>
  <c r="AE8" i="1"/>
  <c r="AJ8" i="1" s="1"/>
  <c r="AO8" i="1" s="1"/>
  <c r="AD8" i="1"/>
  <c r="AI8" i="1" s="1"/>
  <c r="AN8" i="1" s="1"/>
  <c r="E30" i="1"/>
  <c r="F30" i="1"/>
  <c r="G32" i="1"/>
  <c r="L32" i="1" s="1"/>
  <c r="Q32" i="1" s="1"/>
  <c r="H32" i="1"/>
  <c r="M32" i="1" s="1"/>
  <c r="R32" i="1" s="1"/>
  <c r="H31" i="1"/>
  <c r="G31" i="1"/>
  <c r="L31" i="1" s="1"/>
  <c r="Q31" i="1" s="1"/>
  <c r="H18" i="1"/>
  <c r="G18" i="1"/>
  <c r="E11" i="1"/>
  <c r="F11" i="1"/>
  <c r="G13" i="1"/>
  <c r="L13" i="1" s="1"/>
  <c r="Q13" i="1" s="1"/>
  <c r="H13" i="1"/>
  <c r="M13" i="1" s="1"/>
  <c r="R13" i="1" s="1"/>
  <c r="H12" i="1"/>
  <c r="M12" i="1" s="1"/>
  <c r="R12" i="1" s="1"/>
  <c r="G12" i="1"/>
  <c r="E7" i="1"/>
  <c r="F7" i="1"/>
  <c r="G9" i="1"/>
  <c r="L9" i="1" s="1"/>
  <c r="Q9" i="1" s="1"/>
  <c r="H9" i="1"/>
  <c r="M9" i="1" s="1"/>
  <c r="R9" i="1" s="1"/>
  <c r="H8" i="1"/>
  <c r="M8" i="1" s="1"/>
  <c r="R8" i="1" s="1"/>
  <c r="G8" i="1"/>
  <c r="AA21" i="1"/>
  <c r="AA25" i="1"/>
  <c r="AA24" i="1" s="1"/>
  <c r="Z24" i="1"/>
  <c r="Y24" i="1"/>
  <c r="Z7" i="1"/>
  <c r="Y7" i="1"/>
  <c r="AA9" i="1"/>
  <c r="C7" i="1"/>
  <c r="B7" i="1"/>
  <c r="D9" i="1"/>
  <c r="AA31" i="1"/>
  <c r="AA30" i="1" s="1"/>
  <c r="Z30" i="1"/>
  <c r="Z18" i="1"/>
  <c r="AA11" i="1"/>
  <c r="AA15" i="1"/>
  <c r="AA20" i="1"/>
  <c r="AA19" i="1"/>
  <c r="Y18" i="1"/>
  <c r="Y30" i="1"/>
  <c r="D32" i="1"/>
  <c r="D31" i="1"/>
  <c r="C30" i="1"/>
  <c r="B30" i="1"/>
  <c r="B11" i="1"/>
  <c r="D8" i="1"/>
  <c r="C11" i="1"/>
  <c r="D13" i="1"/>
  <c r="D12" i="1"/>
  <c r="D18" i="1"/>
  <c r="AA12" i="1"/>
  <c r="AA8" i="1"/>
  <c r="V28" i="1" l="1"/>
  <c r="V33" i="1" s="1"/>
  <c r="AT15" i="1"/>
  <c r="AP8" i="1"/>
  <c r="AT8" i="1" s="1"/>
  <c r="AP20" i="1"/>
  <c r="AT20" i="1" s="1"/>
  <c r="S9" i="1"/>
  <c r="W9" i="1" s="1"/>
  <c r="M21" i="1"/>
  <c r="C28" i="1"/>
  <c r="C33" i="1" s="1"/>
  <c r="F28" i="1"/>
  <c r="F33" i="1" s="1"/>
  <c r="AO18" i="1"/>
  <c r="R7" i="1"/>
  <c r="E28" i="1"/>
  <c r="E33" i="1" s="1"/>
  <c r="Q30" i="1"/>
  <c r="AO7" i="1"/>
  <c r="AN18" i="1"/>
  <c r="AN24" i="1"/>
  <c r="S13" i="1"/>
  <c r="W13" i="1" s="1"/>
  <c r="L18" i="1"/>
  <c r="AP19" i="1"/>
  <c r="AT19" i="1" s="1"/>
  <c r="S32" i="1"/>
  <c r="W32" i="1" s="1"/>
  <c r="AP12" i="1"/>
  <c r="B28" i="1"/>
  <c r="B33" i="1" s="1"/>
  <c r="R11" i="1"/>
  <c r="AP9" i="1"/>
  <c r="AP21" i="1"/>
  <c r="AT21" i="1" s="1"/>
  <c r="AN7" i="1"/>
  <c r="N22" i="1"/>
  <c r="N21" i="1" s="1"/>
  <c r="Q22" i="1"/>
  <c r="L21" i="1"/>
  <c r="D11" i="1"/>
  <c r="M7" i="1"/>
  <c r="AI18" i="1"/>
  <c r="AK20" i="1"/>
  <c r="AK11" i="1"/>
  <c r="AK15" i="1"/>
  <c r="G7" i="1"/>
  <c r="L8" i="1"/>
  <c r="Q8" i="1" s="1"/>
  <c r="N13" i="1"/>
  <c r="M18" i="1"/>
  <c r="H30" i="1"/>
  <c r="M31" i="1"/>
  <c r="AK9" i="1"/>
  <c r="AK21" i="1"/>
  <c r="L30" i="1"/>
  <c r="I12" i="1"/>
  <c r="L12" i="1"/>
  <c r="Q12" i="1" s="1"/>
  <c r="AI7" i="1"/>
  <c r="AI30" i="1"/>
  <c r="AK8" i="1"/>
  <c r="N9" i="1"/>
  <c r="M11" i="1"/>
  <c r="N32" i="1"/>
  <c r="AJ7" i="1"/>
  <c r="AK12" i="1"/>
  <c r="AJ18" i="1"/>
  <c r="AK19" i="1"/>
  <c r="AE24" i="1"/>
  <c r="AJ25" i="1"/>
  <c r="AE30" i="1"/>
  <c r="AJ31" i="1"/>
  <c r="AI24" i="1"/>
  <c r="AF21" i="1"/>
  <c r="I9" i="1"/>
  <c r="H11" i="1"/>
  <c r="I13" i="1"/>
  <c r="I8" i="1"/>
  <c r="AF12" i="1"/>
  <c r="AF11" i="1"/>
  <c r="AF15" i="1"/>
  <c r="H7" i="1"/>
  <c r="AA7" i="1"/>
  <c r="I18" i="1"/>
  <c r="I32" i="1"/>
  <c r="AD7" i="1"/>
  <c r="AF9" i="1"/>
  <c r="I31" i="1"/>
  <c r="G30" i="1"/>
  <c r="AE7" i="1"/>
  <c r="AF25" i="1"/>
  <c r="AF24" i="1" s="1"/>
  <c r="AF31" i="1"/>
  <c r="AF30" i="1" s="1"/>
  <c r="AE18" i="1"/>
  <c r="AF8" i="1"/>
  <c r="AD30" i="1"/>
  <c r="G11" i="1"/>
  <c r="AF19" i="1"/>
  <c r="AF20" i="1"/>
  <c r="AD24" i="1"/>
  <c r="AD18" i="1"/>
  <c r="AB28" i="1"/>
  <c r="AB33" i="1" s="1"/>
  <c r="AC28" i="1"/>
  <c r="AC33" i="1" s="1"/>
  <c r="Y28" i="1"/>
  <c r="Y33" i="1" s="1"/>
  <c r="D7" i="1"/>
  <c r="AA18" i="1"/>
  <c r="Z28" i="1"/>
  <c r="Z33" i="1" s="1"/>
  <c r="D30" i="1"/>
  <c r="AP7" i="1" l="1"/>
  <c r="AT7" i="1" s="1"/>
  <c r="AT9" i="1"/>
  <c r="H28" i="1"/>
  <c r="H33" i="1" s="1"/>
  <c r="AS28" i="1"/>
  <c r="AS33" i="1" s="1"/>
  <c r="D28" i="1"/>
  <c r="I30" i="1"/>
  <c r="AN28" i="1"/>
  <c r="AN33" i="1" s="1"/>
  <c r="AP18" i="1"/>
  <c r="AT18" i="1" s="1"/>
  <c r="Q18" i="1"/>
  <c r="M30" i="1"/>
  <c r="R31" i="1"/>
  <c r="AJ30" i="1"/>
  <c r="AO31" i="1"/>
  <c r="G28" i="1"/>
  <c r="G33" i="1" s="1"/>
  <c r="AJ24" i="1"/>
  <c r="AJ28" i="1" s="1"/>
  <c r="AO25" i="1"/>
  <c r="S12" i="1"/>
  <c r="Q11" i="1"/>
  <c r="S8" i="1"/>
  <c r="S7" i="1" s="1"/>
  <c r="W7" i="1" s="1"/>
  <c r="Q7" i="1"/>
  <c r="R18" i="1"/>
  <c r="R28" i="1" s="1"/>
  <c r="M28" i="1"/>
  <c r="M33" i="1" s="1"/>
  <c r="Q21" i="1"/>
  <c r="S22" i="1"/>
  <c r="I11" i="1"/>
  <c r="AK18" i="1"/>
  <c r="AK25" i="1"/>
  <c r="AK24" i="1" s="1"/>
  <c r="AK7" i="1"/>
  <c r="AK31" i="1"/>
  <c r="AK30" i="1" s="1"/>
  <c r="N31" i="1"/>
  <c r="N30" i="1" s="1"/>
  <c r="I7" i="1"/>
  <c r="N12" i="1"/>
  <c r="N11" i="1" s="1"/>
  <c r="L11" i="1"/>
  <c r="N18" i="1"/>
  <c r="AE28" i="1"/>
  <c r="AE33" i="1" s="1"/>
  <c r="AI28" i="1"/>
  <c r="AI33" i="1" s="1"/>
  <c r="N8" i="1"/>
  <c r="N7" i="1" s="1"/>
  <c r="L7" i="1"/>
  <c r="AD28" i="1"/>
  <c r="AD33" i="1" s="1"/>
  <c r="AF7" i="1"/>
  <c r="AA28" i="1"/>
  <c r="AA33" i="1" s="1"/>
  <c r="AF18" i="1"/>
  <c r="D33" i="1"/>
  <c r="S11" i="1" l="1"/>
  <c r="W11" i="1" s="1"/>
  <c r="W12" i="1"/>
  <c r="S21" i="1"/>
  <c r="W21" i="1" s="1"/>
  <c r="W22" i="1"/>
  <c r="I28" i="1"/>
  <c r="I33" i="1" s="1"/>
  <c r="N28" i="1"/>
  <c r="N33" i="1" s="1"/>
  <c r="AP31" i="1"/>
  <c r="AO30" i="1"/>
  <c r="AO24" i="1"/>
  <c r="AO28" i="1" s="1"/>
  <c r="AP25" i="1"/>
  <c r="S18" i="1"/>
  <c r="Q28" i="1"/>
  <c r="Q33" i="1" s="1"/>
  <c r="AJ33" i="1"/>
  <c r="R30" i="1"/>
  <c r="R33" i="1" s="1"/>
  <c r="S31" i="1"/>
  <c r="L28" i="1"/>
  <c r="L33" i="1" s="1"/>
  <c r="AK28" i="1"/>
  <c r="AK33" i="1" s="1"/>
  <c r="AF28" i="1"/>
  <c r="AF33" i="1" s="1"/>
  <c r="AF36" i="1" s="1"/>
  <c r="AA36" i="1"/>
  <c r="S30" i="1" l="1"/>
  <c r="W30" i="1" s="1"/>
  <c r="W31" i="1"/>
  <c r="W18" i="1"/>
  <c r="AP30" i="1"/>
  <c r="AT30" i="1" s="1"/>
  <c r="AT31" i="1"/>
  <c r="AP24" i="1"/>
  <c r="AT25" i="1"/>
  <c r="AO33" i="1"/>
  <c r="AK36" i="1"/>
  <c r="AP28" i="1" l="1"/>
  <c r="AT24" i="1"/>
  <c r="S28" i="1"/>
  <c r="W16" i="1"/>
  <c r="W28" i="1" l="1"/>
  <c r="S33" i="1"/>
  <c r="AT28" i="1"/>
  <c r="AP33" i="1"/>
  <c r="AT33" i="1" s="1"/>
  <c r="W33" i="1" l="1"/>
  <c r="AP36" i="1"/>
</calcChain>
</file>

<file path=xl/sharedStrings.xml><?xml version="1.0" encoding="utf-8"?>
<sst xmlns="http://schemas.openxmlformats.org/spreadsheetml/2006/main" count="98" uniqueCount="50">
  <si>
    <t>Bevételek</t>
  </si>
  <si>
    <t>Kiadások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</si>
  <si>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</si>
  <si>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</si>
  <si>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</si>
  <si>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</si>
  <si>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</si>
  <si>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</si>
  <si>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</si>
  <si>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</si>
  <si>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</si>
  <si>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</si>
  <si>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</si>
  <si>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</si>
  <si>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</si>
  <si>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</si>
  <si>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</si>
  <si>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</si>
  <si>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</si>
  <si>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</si>
  <si>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</si>
  <si>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</si>
  <si>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</si>
  <si>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</si>
  <si>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</si>
  <si>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</si>
  <si>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</si>
  <si>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</si>
  <si>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</si>
  <si>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</si>
  <si>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</si>
  <si>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Hosszú lejáratú hitelek, kölcsönök felvétele</t>
  </si>
  <si>
    <t>Hosszú lejáratú hitelek, kölcsönök törlesztése</t>
  </si>
  <si>
    <t>Felhalmozási kiadáshoz kapcsolódó áfa visszatérülés</t>
  </si>
  <si>
    <t>Egyéb felhalmozási célú támogatások áht-n belülről</t>
  </si>
  <si>
    <t>Első lakáshoz jutók támogatása</t>
  </si>
  <si>
    <t>1/2024.(I.24.) önk.rendelet eredeti ei.</t>
  </si>
  <si>
    <t>Javasolt módosítás</t>
  </si>
  <si>
    <t>Összesen</t>
  </si>
  <si>
    <t>5/2024.(VI.26.) önk.rendelet mód. ei.</t>
  </si>
  <si>
    <t>280/2024.(X.24.) önk.rendelet mód. ei.</t>
  </si>
  <si>
    <t>Egyéb tárgyieszköz értékesítés</t>
  </si>
  <si>
    <t>Egyéb f.c.átvett pénzeszközök</t>
  </si>
  <si>
    <t xml:space="preserve">  tájékoztató adat: tárgyi eszköz értékesítés - áfa befizetés</t>
  </si>
  <si>
    <t xml:space="preserve">                           tárgyi eszköz fordított adója - áfa befizetés</t>
  </si>
  <si>
    <t>2024. évi tény adatok</t>
  </si>
  <si>
    <t>Teljesítés %-a</t>
  </si>
  <si>
    <t>Immateriális javak értékesítése</t>
  </si>
  <si>
    <r>
      <t>Komárom Város</t>
    </r>
    <r>
      <rPr>
        <b/>
        <sz val="11"/>
        <rFont val="Arial CE"/>
        <charset val="238"/>
      </rPr>
      <t xml:space="preserve"> </t>
    </r>
    <r>
      <rPr>
        <b/>
        <u/>
        <sz val="10"/>
        <rFont val="Arial CE"/>
        <charset val="238"/>
      </rPr>
      <t>2024. évi   felhalmozási célú</t>
    </r>
    <r>
      <rPr>
        <b/>
        <sz val="10"/>
        <rFont val="Arial CE"/>
        <charset val="238"/>
      </rPr>
      <t xml:space="preserve"> bevételeinek és kiadásainak mérlege </t>
    </r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</si>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</sst>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u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3" fontId="2" fillId="0" borderId="3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/>
    <xf numFmtId="3" fontId="6" fillId="0" borderId="1" xfId="0" applyNumberFormat="1" applyFont="1" applyBorder="1"/>
    <xf numFmtId="0" fontId="2" fillId="0" borderId="3" xfId="0" applyFont="1" applyBorder="1"/>
    <xf numFmtId="3" fontId="0" fillId="0" borderId="0" xfId="0" applyNumberFormat="1"/>
    <xf numFmtId="3" fontId="1" fillId="0" borderId="0" xfId="0" applyNumberFormat="1" applyFont="1"/>
    <xf numFmtId="0" fontId="0" fillId="0" borderId="4" xfId="0" applyBorder="1"/>
    <xf numFmtId="3" fontId="2" fillId="0" borderId="4" xfId="0" applyNumberFormat="1" applyFont="1" applyBorder="1"/>
    <xf numFmtId="0" fontId="0" fillId="0" borderId="2" xfId="0" applyBorder="1"/>
    <xf numFmtId="0" fontId="1" fillId="0" borderId="0" xfId="0" applyFont="1"/>
    <xf numFmtId="3" fontId="0" fillId="0" borderId="4" xfId="0" applyNumberFormat="1" applyBorder="1"/>
    <xf numFmtId="0" fontId="2" fillId="0" borderId="5" xfId="0" applyFont="1" applyBorder="1"/>
    <xf numFmtId="0" fontId="2" fillId="0" borderId="2" xfId="0" applyFont="1" applyBorder="1"/>
    <xf numFmtId="3" fontId="0" fillId="0" borderId="2" xfId="0" applyNumberFormat="1" applyBorder="1"/>
    <xf numFmtId="0" fontId="1" fillId="0" borderId="4" xfId="0" applyFont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7" fillId="0" borderId="11" xfId="0" applyNumberFormat="1" applyFont="1" applyBorder="1"/>
    <xf numFmtId="0" fontId="6" fillId="0" borderId="1" xfId="0" applyFont="1" applyBorder="1"/>
    <xf numFmtId="3" fontId="7" fillId="0" borderId="1" xfId="0" applyNumberFormat="1" applyFont="1" applyBorder="1"/>
    <xf numFmtId="4" fontId="2" fillId="0" borderId="3" xfId="0" applyNumberFormat="1" applyFont="1" applyBorder="1"/>
    <xf numFmtId="4" fontId="0" fillId="0" borderId="1" xfId="0" applyNumberFormat="1" applyBorder="1"/>
    <xf numFmtId="4" fontId="2" fillId="0" borderId="1" xfId="0" applyNumberFormat="1" applyFont="1" applyBorder="1"/>
    <xf numFmtId="3" fontId="0" fillId="0" borderId="11" xfId="0" applyNumberFormat="1" applyBorder="1"/>
    <xf numFmtId="3" fontId="2" fillId="0" borderId="3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113B1-34A2-47D9-A3D7-AFB42F2883D2}">
  <sheetPr>
    <pageSetUpPr fitToPage="1"/>
  </sheetPr>
  <dimension ref="A1:AT36"/>
  <sheetViews>
    <sheetView tabSelected="1" zoomScaleNormal="100" workbookViewId="0">
      <selection activeCell="AN4" sqref="AN4:AP4"/>
    </sheetView>
  </sheetViews>
  <sheetFormatPr defaultRowHeight="12.75" x14ac:dyDescent="0.2"/>
  <cols>
    <col min="1" max="1" width="43.85546875" customWidth="1"/>
    <col min="2" max="2" width="11.7109375" customWidth="1"/>
    <col min="3" max="3" width="9.28515625" customWidth="1"/>
    <col min="4" max="4" width="10.140625" customWidth="1"/>
    <col min="5" max="10" width="11.7109375" hidden="1" customWidth="1"/>
    <col min="11" max="11" width="12.28515625" hidden="1" customWidth="1"/>
    <col min="12" max="12" width="11.7109375" hidden="1" customWidth="1"/>
    <col min="13" max="13" width="8.28515625" hidden="1" customWidth="1"/>
    <col min="14" max="14" width="11.7109375" hidden="1" customWidth="1"/>
    <col min="15" max="15" width="10.85546875" hidden="1" customWidth="1"/>
    <col min="16" max="16" width="8.5703125" hidden="1" customWidth="1"/>
    <col min="17" max="17" width="11.7109375" customWidth="1"/>
    <col min="18" max="18" width="8.7109375" customWidth="1"/>
    <col min="19" max="23" width="9.5703125" customWidth="1"/>
    <col min="24" max="24" width="44.28515625" customWidth="1"/>
    <col min="25" max="25" width="11.7109375" customWidth="1"/>
    <col min="26" max="26" width="9.85546875" customWidth="1"/>
    <col min="27" max="27" width="10.85546875" customWidth="1"/>
    <col min="28" max="30" width="0" hidden="1" customWidth="1"/>
    <col min="31" max="31" width="11.42578125" hidden="1" customWidth="1"/>
    <col min="32" max="32" width="10.85546875" hidden="1" customWidth="1"/>
    <col min="33" max="34" width="0" hidden="1" customWidth="1"/>
    <col min="35" max="35" width="11.7109375" hidden="1" customWidth="1"/>
    <col min="36" max="36" width="0" hidden="1" customWidth="1"/>
    <col min="37" max="38" width="11.5703125" hidden="1" customWidth="1"/>
    <col min="39" max="39" width="0" hidden="1" customWidth="1"/>
    <col min="40" max="40" width="11" customWidth="1"/>
    <col min="42" max="42" width="10.140625" customWidth="1"/>
    <col min="45" max="45" width="9.7109375" bestFit="1" customWidth="1"/>
  </cols>
  <sheetData>
    <row r="1" spans="1:46" x14ac:dyDescent="0.2">
      <c r="Y1" s="9"/>
      <c r="AK1" s="9"/>
      <c r="AT1" s="9" t="s">
        <v>10</v>
      </c>
    </row>
    <row r="2" spans="1:46" ht="15" x14ac:dyDescent="0.25">
      <c r="A2" s="54" t="s">
        <v>48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</row>
    <row r="3" spans="1:46" x14ac:dyDescent="0.2">
      <c r="Y3" s="10"/>
      <c r="AK3" s="9"/>
      <c r="AT3" s="9" t="s">
        <v>8</v>
      </c>
    </row>
    <row r="4" spans="1:46" ht="12.75" customHeight="1" x14ac:dyDescent="0.2">
      <c r="A4" s="55" t="s">
        <v>0</v>
      </c>
      <c r="B4" s="46" t="s">
        <v>36</v>
      </c>
      <c r="C4" s="47"/>
      <c r="D4" s="48"/>
      <c r="E4" s="44" t="s">
        <v>37</v>
      </c>
      <c r="F4" s="45"/>
      <c r="G4" s="46" t="s">
        <v>39</v>
      </c>
      <c r="H4" s="47"/>
      <c r="I4" s="48"/>
      <c r="J4" s="44" t="s">
        <v>37</v>
      </c>
      <c r="K4" s="45"/>
      <c r="L4" s="46" t="s">
        <v>40</v>
      </c>
      <c r="M4" s="47"/>
      <c r="N4" s="48"/>
      <c r="O4" s="44" t="s">
        <v>37</v>
      </c>
      <c r="P4" s="45"/>
      <c r="Q4" s="46" t="s">
        <v>49</v>
      </c>
      <c r="R4" s="47"/>
      <c r="S4" s="48"/>
      <c r="T4" s="46" t="s">
        <v>45</v>
      </c>
      <c r="U4" s="47"/>
      <c r="V4" s="48"/>
      <c r="W4" s="49" t="s">
        <v>46</v>
      </c>
      <c r="X4" s="55" t="s">
        <v>1</v>
      </c>
      <c r="Y4" s="46" t="s">
        <v>36</v>
      </c>
      <c r="Z4" s="47"/>
      <c r="AA4" s="48"/>
      <c r="AB4" s="44" t="s">
        <v>37</v>
      </c>
      <c r="AC4" s="45"/>
      <c r="AD4" s="46" t="s">
        <v>39</v>
      </c>
      <c r="AE4" s="47"/>
      <c r="AF4" s="48"/>
      <c r="AG4" s="44" t="s">
        <v>37</v>
      </c>
      <c r="AH4" s="45"/>
      <c r="AI4" s="46" t="str">
        <f>+L4</f>
        <v>280/2024.(X.24.) önk.rendelet mód. ei.</v>
      </c>
      <c r="AJ4" s="47"/>
      <c r="AK4" s="48"/>
      <c r="AL4" s="44" t="s">
        <v>37</v>
      </c>
      <c r="AM4" s="45"/>
      <c r="AN4" s="46" t="str">
        <f>+Q4</f>
        <v>10/2025.(V.22.) önk.rendelet mód. ei.</v>
      </c>
      <c r="AO4" s="47"/>
      <c r="AP4" s="48"/>
      <c r="AQ4" s="46" t="s">
        <v>45</v>
      </c>
      <c r="AR4" s="47"/>
      <c r="AS4" s="48"/>
      <c r="AT4" s="49" t="s">
        <v>46</v>
      </c>
    </row>
    <row r="5" spans="1:46" ht="12" customHeight="1" x14ac:dyDescent="0.2">
      <c r="A5" s="56"/>
      <c r="B5" s="49" t="s">
        <v>5</v>
      </c>
      <c r="C5" s="49" t="s">
        <v>6</v>
      </c>
      <c r="D5" s="49" t="s">
        <v>38</v>
      </c>
      <c r="E5" s="49" t="s">
        <v>5</v>
      </c>
      <c r="F5" s="49" t="s">
        <v>6</v>
      </c>
      <c r="G5" s="49" t="s">
        <v>5</v>
      </c>
      <c r="H5" s="49" t="s">
        <v>6</v>
      </c>
      <c r="I5" s="49" t="s">
        <v>38</v>
      </c>
      <c r="J5" s="49" t="s">
        <v>5</v>
      </c>
      <c r="K5" s="49" t="s">
        <v>6</v>
      </c>
      <c r="L5" s="49" t="s">
        <v>5</v>
      </c>
      <c r="M5" s="49" t="s">
        <v>6</v>
      </c>
      <c r="N5" s="49" t="s">
        <v>38</v>
      </c>
      <c r="O5" s="49" t="s">
        <v>5</v>
      </c>
      <c r="P5" s="49" t="s">
        <v>6</v>
      </c>
      <c r="Q5" s="49" t="s">
        <v>5</v>
      </c>
      <c r="R5" s="49" t="s">
        <v>6</v>
      </c>
      <c r="S5" s="49" t="s">
        <v>38</v>
      </c>
      <c r="T5" s="49" t="s">
        <v>5</v>
      </c>
      <c r="U5" s="49" t="s">
        <v>6</v>
      </c>
      <c r="V5" s="49" t="s">
        <v>38</v>
      </c>
      <c r="W5" s="53"/>
      <c r="X5" s="56"/>
      <c r="Y5" s="49" t="s">
        <v>5</v>
      </c>
      <c r="Z5" s="49" t="s">
        <v>6</v>
      </c>
      <c r="AA5" s="49" t="s">
        <v>38</v>
      </c>
      <c r="AB5" s="49" t="s">
        <v>5</v>
      </c>
      <c r="AC5" s="49" t="s">
        <v>6</v>
      </c>
      <c r="AD5" s="49" t="s">
        <v>5</v>
      </c>
      <c r="AE5" s="49" t="s">
        <v>6</v>
      </c>
      <c r="AF5" s="49" t="s">
        <v>38</v>
      </c>
      <c r="AG5" s="49" t="s">
        <v>5</v>
      </c>
      <c r="AH5" s="49" t="s">
        <v>6</v>
      </c>
      <c r="AI5" s="49" t="s">
        <v>5</v>
      </c>
      <c r="AJ5" s="49" t="s">
        <v>6</v>
      </c>
      <c r="AK5" s="49" t="s">
        <v>38</v>
      </c>
      <c r="AL5" s="49" t="s">
        <v>5</v>
      </c>
      <c r="AM5" s="49" t="s">
        <v>6</v>
      </c>
      <c r="AN5" s="49" t="s">
        <v>5</v>
      </c>
      <c r="AO5" s="49" t="s">
        <v>6</v>
      </c>
      <c r="AP5" s="49" t="s">
        <v>38</v>
      </c>
      <c r="AQ5" s="49" t="s">
        <v>5</v>
      </c>
      <c r="AR5" s="49" t="s">
        <v>6</v>
      </c>
      <c r="AS5" s="49" t="s">
        <v>38</v>
      </c>
      <c r="AT5" s="53"/>
    </row>
    <row r="6" spans="1:46" ht="35.25" customHeight="1" x14ac:dyDescent="0.2">
      <c r="A6" s="57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7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</row>
    <row r="7" spans="1:46" x14ac:dyDescent="0.2">
      <c r="A7" s="18" t="s">
        <v>26</v>
      </c>
      <c r="B7" s="11">
        <f>SUM(B8:B9)</f>
        <v>1000</v>
      </c>
      <c r="C7" s="11">
        <f>SUM(C8:C9)</f>
        <v>0</v>
      </c>
      <c r="D7" s="11">
        <f>SUM(D8:D9)</f>
        <v>1000</v>
      </c>
      <c r="E7" s="11">
        <f t="shared" ref="E7:N7" si="0">SUM(E8:E9)</f>
        <v>0</v>
      </c>
      <c r="F7" s="11">
        <f t="shared" si="0"/>
        <v>0</v>
      </c>
      <c r="G7" s="11">
        <f t="shared" si="0"/>
        <v>1000</v>
      </c>
      <c r="H7" s="11">
        <f t="shared" si="0"/>
        <v>0</v>
      </c>
      <c r="I7" s="11">
        <f t="shared" si="0"/>
        <v>1000</v>
      </c>
      <c r="J7" s="11">
        <f t="shared" si="0"/>
        <v>0</v>
      </c>
      <c r="K7" s="11">
        <f t="shared" si="0"/>
        <v>0</v>
      </c>
      <c r="L7" s="11">
        <f t="shared" si="0"/>
        <v>1000</v>
      </c>
      <c r="M7" s="11">
        <f t="shared" si="0"/>
        <v>0</v>
      </c>
      <c r="N7" s="11">
        <f t="shared" si="0"/>
        <v>1000</v>
      </c>
      <c r="O7" s="11">
        <f t="shared" ref="O7:V7" si="1">SUM(O8:O9)</f>
        <v>311239</v>
      </c>
      <c r="P7" s="11">
        <f t="shared" si="1"/>
        <v>0</v>
      </c>
      <c r="Q7" s="11">
        <f t="shared" si="1"/>
        <v>312239</v>
      </c>
      <c r="R7" s="11">
        <f t="shared" si="1"/>
        <v>0</v>
      </c>
      <c r="S7" s="11">
        <f t="shared" si="1"/>
        <v>312239</v>
      </c>
      <c r="T7" s="11">
        <f t="shared" si="1"/>
        <v>311792</v>
      </c>
      <c r="U7" s="11">
        <f t="shared" si="1"/>
        <v>0</v>
      </c>
      <c r="V7" s="11">
        <f t="shared" si="1"/>
        <v>311792</v>
      </c>
      <c r="W7" s="38">
        <f>+V7/S7*100</f>
        <v>99.856840433129747</v>
      </c>
      <c r="X7" s="26" t="s">
        <v>15</v>
      </c>
      <c r="Y7" s="11">
        <f>SUM(Y8:Y9)</f>
        <v>2678184</v>
      </c>
      <c r="Z7" s="11">
        <f>SUM(Z8:Z9)</f>
        <v>0</v>
      </c>
      <c r="AA7" s="11">
        <f>SUM(AA8:AA9)</f>
        <v>2678184</v>
      </c>
      <c r="AB7" s="11">
        <f t="shared" ref="AB7:AK7" si="2">SUM(AB8:AB9)</f>
        <v>0</v>
      </c>
      <c r="AC7" s="11">
        <f t="shared" si="2"/>
        <v>0</v>
      </c>
      <c r="AD7" s="11">
        <f t="shared" si="2"/>
        <v>2678184</v>
      </c>
      <c r="AE7" s="11">
        <f t="shared" si="2"/>
        <v>0</v>
      </c>
      <c r="AF7" s="11">
        <f t="shared" si="2"/>
        <v>2678184</v>
      </c>
      <c r="AG7" s="11">
        <f t="shared" si="2"/>
        <v>2845</v>
      </c>
      <c r="AH7" s="11">
        <f t="shared" si="2"/>
        <v>0</v>
      </c>
      <c r="AI7" s="11">
        <f t="shared" si="2"/>
        <v>2681029</v>
      </c>
      <c r="AJ7" s="11">
        <f t="shared" si="2"/>
        <v>0</v>
      </c>
      <c r="AK7" s="11">
        <f t="shared" si="2"/>
        <v>2681029</v>
      </c>
      <c r="AL7" s="11">
        <f t="shared" ref="AL7:AS7" si="3">SUM(AL8:AL9)</f>
        <v>-2409965</v>
      </c>
      <c r="AM7" s="11">
        <f t="shared" si="3"/>
        <v>0</v>
      </c>
      <c r="AN7" s="11">
        <f t="shared" si="3"/>
        <v>271064</v>
      </c>
      <c r="AO7" s="11">
        <f t="shared" si="3"/>
        <v>0</v>
      </c>
      <c r="AP7" s="11">
        <f t="shared" si="3"/>
        <v>271064</v>
      </c>
      <c r="AQ7" s="11">
        <f t="shared" si="3"/>
        <v>270247</v>
      </c>
      <c r="AR7" s="11">
        <f t="shared" si="3"/>
        <v>0</v>
      </c>
      <c r="AS7" s="11">
        <f t="shared" si="3"/>
        <v>270247</v>
      </c>
      <c r="AT7" s="38">
        <f>+AS7/AP7*100</f>
        <v>99.698595165717322</v>
      </c>
    </row>
    <row r="8" spans="1:46" x14ac:dyDescent="0.2">
      <c r="A8" s="2" t="s">
        <v>20</v>
      </c>
      <c r="B8" s="12"/>
      <c r="C8" s="20"/>
      <c r="D8" s="12">
        <f>SUM(B8:C8)</f>
        <v>0</v>
      </c>
      <c r="E8" s="12"/>
      <c r="F8" s="12"/>
      <c r="G8" s="35">
        <f>+B8+E8</f>
        <v>0</v>
      </c>
      <c r="H8" s="35">
        <f>+C8+F8</f>
        <v>0</v>
      </c>
      <c r="I8" s="35">
        <f>+G8+H8</f>
        <v>0</v>
      </c>
      <c r="J8" s="37"/>
      <c r="K8" s="37"/>
      <c r="L8" s="37">
        <f>+G8+J8</f>
        <v>0</v>
      </c>
      <c r="M8" s="37">
        <f>+H8+K8</f>
        <v>0</v>
      </c>
      <c r="N8" s="37">
        <f>+L8+M8</f>
        <v>0</v>
      </c>
      <c r="O8" s="37"/>
      <c r="P8" s="37"/>
      <c r="Q8" s="37">
        <f>+L8+O8</f>
        <v>0</v>
      </c>
      <c r="R8" s="37">
        <f>+M8+P8</f>
        <v>0</v>
      </c>
      <c r="S8" s="37">
        <f>+Q8+R8</f>
        <v>0</v>
      </c>
      <c r="T8" s="37"/>
      <c r="U8" s="37"/>
      <c r="V8" s="37">
        <f>SUM(T8:U8)</f>
        <v>0</v>
      </c>
      <c r="W8" s="39"/>
      <c r="X8" s="16" t="s">
        <v>43</v>
      </c>
      <c r="Y8" s="17">
        <v>2529978</v>
      </c>
      <c r="Z8" s="16"/>
      <c r="AA8" s="17">
        <f>SUM(Y8:Z8)</f>
        <v>2529978</v>
      </c>
      <c r="AB8" s="2"/>
      <c r="AC8" s="2"/>
      <c r="AD8" s="17">
        <f>+Y8+AB8</f>
        <v>2529978</v>
      </c>
      <c r="AE8" s="36">
        <f>+Z8+AC8</f>
        <v>0</v>
      </c>
      <c r="AF8" s="17">
        <f>+AD8+AE8</f>
        <v>2529978</v>
      </c>
      <c r="AG8" s="2"/>
      <c r="AH8" s="2"/>
      <c r="AI8" s="17">
        <f>+AD8+AG8</f>
        <v>2529978</v>
      </c>
      <c r="AJ8" s="36">
        <f>+AE8+AH8</f>
        <v>0</v>
      </c>
      <c r="AK8" s="17">
        <f>+AI8+AJ8</f>
        <v>2529978</v>
      </c>
      <c r="AL8" s="17">
        <v>-2494000</v>
      </c>
      <c r="AM8" s="17"/>
      <c r="AN8" s="17">
        <f>+AI8+AL8</f>
        <v>35978</v>
      </c>
      <c r="AO8" s="36">
        <f>+AJ8+AM8</f>
        <v>0</v>
      </c>
      <c r="AP8" s="17">
        <f>+AN8+AO8</f>
        <v>35978</v>
      </c>
      <c r="AQ8" s="37">
        <v>110612</v>
      </c>
      <c r="AR8" s="37"/>
      <c r="AS8" s="37">
        <f>SUM(AQ8:AR8)</f>
        <v>110612</v>
      </c>
      <c r="AT8" s="39">
        <f t="shared" ref="AT8:AT9" si="4">+AS8/AP8*100</f>
        <v>307.44343765634557</v>
      </c>
    </row>
    <row r="9" spans="1:46" x14ac:dyDescent="0.2">
      <c r="A9" s="2" t="s">
        <v>34</v>
      </c>
      <c r="B9" s="12">
        <v>1000</v>
      </c>
      <c r="C9" s="19"/>
      <c r="D9" s="12">
        <f>SUM(B9:C9)</f>
        <v>1000</v>
      </c>
      <c r="E9" s="12"/>
      <c r="F9" s="12"/>
      <c r="G9" s="35">
        <f>+B9+E9</f>
        <v>1000</v>
      </c>
      <c r="H9" s="35">
        <f>+C9+F9</f>
        <v>0</v>
      </c>
      <c r="I9" s="35">
        <f>+G9+H9</f>
        <v>1000</v>
      </c>
      <c r="J9" s="37"/>
      <c r="K9" s="37"/>
      <c r="L9" s="37">
        <f>+G9+J9</f>
        <v>1000</v>
      </c>
      <c r="M9" s="37">
        <f>+H9+K9</f>
        <v>0</v>
      </c>
      <c r="N9" s="37">
        <f>+L9+M9</f>
        <v>1000</v>
      </c>
      <c r="O9" s="37">
        <v>311239</v>
      </c>
      <c r="P9" s="37"/>
      <c r="Q9" s="37">
        <f>+L9+O9</f>
        <v>312239</v>
      </c>
      <c r="R9" s="37">
        <f>+M9+P9</f>
        <v>0</v>
      </c>
      <c r="S9" s="37">
        <f>+Q9+R9</f>
        <v>312239</v>
      </c>
      <c r="T9" s="37">
        <v>311792</v>
      </c>
      <c r="U9" s="37"/>
      <c r="V9" s="37">
        <f>SUM(T9:U9)</f>
        <v>311792</v>
      </c>
      <c r="W9" s="39">
        <f t="shared" ref="W9" si="5">+V9/S9*100</f>
        <v>99.856840433129747</v>
      </c>
      <c r="X9" s="16" t="s">
        <v>44</v>
      </c>
      <c r="Y9" s="17">
        <v>148206</v>
      </c>
      <c r="Z9" s="16"/>
      <c r="AA9" s="17">
        <f>SUM(Y9:Z9)</f>
        <v>148206</v>
      </c>
      <c r="AB9" s="2"/>
      <c r="AC9" s="2"/>
      <c r="AD9" s="17">
        <f>+Y9+AB9</f>
        <v>148206</v>
      </c>
      <c r="AE9" s="36">
        <f>+Z9+AC9</f>
        <v>0</v>
      </c>
      <c r="AF9" s="17">
        <f>+AD9+AE9</f>
        <v>148206</v>
      </c>
      <c r="AG9" s="2">
        <v>2845</v>
      </c>
      <c r="AH9" s="2"/>
      <c r="AI9" s="17">
        <f>+AD9+AG9</f>
        <v>151051</v>
      </c>
      <c r="AJ9" s="36">
        <f>+AE9+AH9</f>
        <v>0</v>
      </c>
      <c r="AK9" s="17">
        <f>+AI9+AJ9</f>
        <v>151051</v>
      </c>
      <c r="AL9" s="17">
        <v>84035</v>
      </c>
      <c r="AM9" s="17"/>
      <c r="AN9" s="17">
        <f>+AI9+AL9</f>
        <v>235086</v>
      </c>
      <c r="AO9" s="36">
        <f>+AJ9+AM9</f>
        <v>0</v>
      </c>
      <c r="AP9" s="17">
        <f>+AN9+AO9</f>
        <v>235086</v>
      </c>
      <c r="AQ9" s="37">
        <v>159635</v>
      </c>
      <c r="AR9" s="37"/>
      <c r="AS9" s="37">
        <f>SUM(AQ9:AR9)</f>
        <v>159635</v>
      </c>
      <c r="AT9" s="39">
        <f t="shared" si="4"/>
        <v>67.904936916702823</v>
      </c>
    </row>
    <row r="10" spans="1:46" x14ac:dyDescent="0.2">
      <c r="A10" s="2"/>
      <c r="B10" s="4"/>
      <c r="C10" s="1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Y10" s="7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4"/>
      <c r="AR10" s="4"/>
      <c r="AS10" s="4"/>
      <c r="AT10" s="4"/>
    </row>
    <row r="11" spans="1:46" x14ac:dyDescent="0.2">
      <c r="A11" s="1" t="s">
        <v>21</v>
      </c>
      <c r="B11" s="7">
        <f>SUM(B12:B13)</f>
        <v>2963825</v>
      </c>
      <c r="C11" s="13">
        <f>SUM(C12:C13)</f>
        <v>0</v>
      </c>
      <c r="D11" s="7">
        <f>SUM(D12:D13)</f>
        <v>2963825</v>
      </c>
      <c r="E11" s="7">
        <f t="shared" ref="E11:N11" si="6">SUM(E12:E13)</f>
        <v>0</v>
      </c>
      <c r="F11" s="7">
        <f t="shared" si="6"/>
        <v>0</v>
      </c>
      <c r="G11" s="7">
        <f t="shared" si="6"/>
        <v>2963825</v>
      </c>
      <c r="H11" s="7">
        <f t="shared" si="6"/>
        <v>0</v>
      </c>
      <c r="I11" s="7">
        <f t="shared" si="6"/>
        <v>2963825</v>
      </c>
      <c r="J11" s="7">
        <f t="shared" si="6"/>
        <v>2845</v>
      </c>
      <c r="K11" s="7">
        <f t="shared" si="6"/>
        <v>0</v>
      </c>
      <c r="L11" s="7">
        <f t="shared" si="6"/>
        <v>2966670</v>
      </c>
      <c r="M11" s="7">
        <f t="shared" si="6"/>
        <v>0</v>
      </c>
      <c r="N11" s="7">
        <f t="shared" si="6"/>
        <v>2966670</v>
      </c>
      <c r="O11" s="7">
        <f t="shared" ref="O11:V11" si="7">SUM(O12:O13)</f>
        <v>-2591353</v>
      </c>
      <c r="P11" s="7">
        <f t="shared" si="7"/>
        <v>0</v>
      </c>
      <c r="Q11" s="7">
        <f t="shared" si="7"/>
        <v>375317</v>
      </c>
      <c r="R11" s="7">
        <f t="shared" si="7"/>
        <v>0</v>
      </c>
      <c r="S11" s="7">
        <f t="shared" si="7"/>
        <v>375317</v>
      </c>
      <c r="T11" s="7">
        <f t="shared" si="7"/>
        <v>375317</v>
      </c>
      <c r="U11" s="7">
        <f t="shared" si="7"/>
        <v>0</v>
      </c>
      <c r="V11" s="7">
        <f t="shared" si="7"/>
        <v>375317</v>
      </c>
      <c r="W11" s="40">
        <f>+V11/S11*100</f>
        <v>100</v>
      </c>
      <c r="X11" s="15" t="s">
        <v>3</v>
      </c>
      <c r="Y11" s="7">
        <v>4670015</v>
      </c>
      <c r="Z11" s="13">
        <v>477916</v>
      </c>
      <c r="AA11" s="7">
        <f>SUM(Y11:Z11)</f>
        <v>5147931</v>
      </c>
      <c r="AB11" s="7">
        <v>32178</v>
      </c>
      <c r="AC11" s="7">
        <v>2274</v>
      </c>
      <c r="AD11" s="7">
        <f>+Y11+AB11</f>
        <v>4702193</v>
      </c>
      <c r="AE11" s="7">
        <f>+Z11+AC11</f>
        <v>480190</v>
      </c>
      <c r="AF11" s="7">
        <f>+AD11+AE11</f>
        <v>5182383</v>
      </c>
      <c r="AG11" s="7">
        <v>39567</v>
      </c>
      <c r="AH11" s="7">
        <v>1300</v>
      </c>
      <c r="AI11" s="7">
        <f>+AD11+AG11</f>
        <v>4741760</v>
      </c>
      <c r="AJ11" s="7">
        <f>+AE11+AH11</f>
        <v>481490</v>
      </c>
      <c r="AK11" s="7">
        <f>+AI11+AJ11</f>
        <v>5223250</v>
      </c>
      <c r="AL11" s="7">
        <v>-1711165</v>
      </c>
      <c r="AM11" s="7">
        <v>-653</v>
      </c>
      <c r="AN11" s="7">
        <f>+AI11+AL11</f>
        <v>3030595</v>
      </c>
      <c r="AO11" s="7">
        <f>+AJ11+AM11</f>
        <v>480837</v>
      </c>
      <c r="AP11" s="7">
        <f>+AN11+AO11</f>
        <v>3511432</v>
      </c>
      <c r="AQ11" s="7">
        <v>1137082</v>
      </c>
      <c r="AR11" s="7">
        <v>5836</v>
      </c>
      <c r="AS11" s="7">
        <f>SUM(AQ11:AR11)</f>
        <v>1142918</v>
      </c>
      <c r="AT11" s="40">
        <f>+AS11/AP11*100</f>
        <v>32.548487340777207</v>
      </c>
    </row>
    <row r="12" spans="1:46" x14ac:dyDescent="0.2">
      <c r="A12" s="3" t="s">
        <v>29</v>
      </c>
      <c r="B12" s="12">
        <v>2529978</v>
      </c>
      <c r="C12" s="20"/>
      <c r="D12" s="12">
        <f>SUM(B12:C12)</f>
        <v>2529978</v>
      </c>
      <c r="E12" s="12"/>
      <c r="F12" s="12"/>
      <c r="G12" s="35">
        <f>+B12+E12</f>
        <v>2529978</v>
      </c>
      <c r="H12" s="35">
        <f>+C12+F12</f>
        <v>0</v>
      </c>
      <c r="I12" s="35">
        <f>+G12+H12</f>
        <v>2529978</v>
      </c>
      <c r="J12" s="37"/>
      <c r="K12" s="37"/>
      <c r="L12" s="37">
        <f>+G12+J12</f>
        <v>2529978</v>
      </c>
      <c r="M12" s="37">
        <f>+H12+K12</f>
        <v>0</v>
      </c>
      <c r="N12" s="37">
        <f>+L12+M12</f>
        <v>2529978</v>
      </c>
      <c r="O12" s="37">
        <v>-2419366</v>
      </c>
      <c r="P12" s="37"/>
      <c r="Q12" s="37">
        <f>+L12+O12</f>
        <v>110612</v>
      </c>
      <c r="R12" s="37">
        <f>+M12+P12</f>
        <v>0</v>
      </c>
      <c r="S12" s="37">
        <f>+Q12+R12</f>
        <v>110612</v>
      </c>
      <c r="T12" s="37">
        <v>110612</v>
      </c>
      <c r="U12" s="37"/>
      <c r="V12" s="37">
        <f>SUM(T12:U12)</f>
        <v>110612</v>
      </c>
      <c r="W12" s="39">
        <f t="shared" ref="W12" si="8">+V12/S12*100</f>
        <v>100</v>
      </c>
      <c r="X12" s="16" t="s">
        <v>17</v>
      </c>
      <c r="Y12" s="17"/>
      <c r="Z12" s="17"/>
      <c r="AA12" s="17">
        <f>SUM(Y12:Z12)</f>
        <v>0</v>
      </c>
      <c r="AB12" s="2"/>
      <c r="AC12" s="2"/>
      <c r="AD12" s="17">
        <f>+Y12+AB12</f>
        <v>0</v>
      </c>
      <c r="AE12" s="36">
        <f>+Z12+AC12</f>
        <v>0</v>
      </c>
      <c r="AF12" s="17">
        <f>+AD12+AE12</f>
        <v>0</v>
      </c>
      <c r="AG12" s="2"/>
      <c r="AH12" s="2"/>
      <c r="AI12" s="17">
        <f>+AD12+AG12</f>
        <v>0</v>
      </c>
      <c r="AJ12" s="36">
        <f>+AE12+AH12</f>
        <v>0</v>
      </c>
      <c r="AK12" s="17">
        <f>+AI12+AJ12</f>
        <v>0</v>
      </c>
      <c r="AL12" s="2"/>
      <c r="AM12" s="2"/>
      <c r="AN12" s="17">
        <f>+AI12+AL12</f>
        <v>0</v>
      </c>
      <c r="AO12" s="36">
        <f>+AJ12+AM12</f>
        <v>0</v>
      </c>
      <c r="AP12" s="17">
        <f>+AN12+AO12</f>
        <v>0</v>
      </c>
      <c r="AQ12" s="37"/>
      <c r="AR12" s="37"/>
      <c r="AS12" s="37">
        <f>SUM(AQ12:AR12)</f>
        <v>0</v>
      </c>
      <c r="AT12" s="39"/>
    </row>
    <row r="13" spans="1:46" x14ac:dyDescent="0.2">
      <c r="A13" s="3" t="s">
        <v>33</v>
      </c>
      <c r="B13" s="4">
        <v>433847</v>
      </c>
      <c r="C13" s="19"/>
      <c r="D13" s="12">
        <f>SUM(B13:C13)</f>
        <v>433847</v>
      </c>
      <c r="E13" s="12"/>
      <c r="F13" s="12"/>
      <c r="G13" s="35">
        <f>+B13+E13</f>
        <v>433847</v>
      </c>
      <c r="H13" s="35">
        <f>+C13+F13</f>
        <v>0</v>
      </c>
      <c r="I13" s="35">
        <f>+G13+H13</f>
        <v>433847</v>
      </c>
      <c r="J13" s="37">
        <v>2845</v>
      </c>
      <c r="K13" s="37"/>
      <c r="L13" s="37">
        <f>+G13+J13</f>
        <v>436692</v>
      </c>
      <c r="M13" s="37">
        <f>+H13+K13</f>
        <v>0</v>
      </c>
      <c r="N13" s="37">
        <f>+L13+M13</f>
        <v>436692</v>
      </c>
      <c r="O13" s="37">
        <v>-171987</v>
      </c>
      <c r="P13" s="37"/>
      <c r="Q13" s="37">
        <f>+L13+O13</f>
        <v>264705</v>
      </c>
      <c r="R13" s="37">
        <f>+M13+P13</f>
        <v>0</v>
      </c>
      <c r="S13" s="37">
        <f>+Q13+R13</f>
        <v>264705</v>
      </c>
      <c r="T13" s="37">
        <v>264705</v>
      </c>
      <c r="U13" s="37"/>
      <c r="V13" s="37">
        <f>SUM(T13:U13)</f>
        <v>264705</v>
      </c>
      <c r="W13" s="39">
        <f t="shared" ref="W13" si="9">+V13/S13*100</f>
        <v>100</v>
      </c>
      <c r="X13" s="15"/>
      <c r="Y13" s="7"/>
      <c r="Z13" s="13"/>
      <c r="AA13" s="7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37"/>
      <c r="AR13" s="37"/>
      <c r="AS13" s="37">
        <f>SUM(AQ13:AR13)</f>
        <v>0</v>
      </c>
      <c r="AT13" s="39"/>
    </row>
    <row r="14" spans="1:46" x14ac:dyDescent="0.2">
      <c r="A14" s="3"/>
      <c r="B14" s="4"/>
      <c r="C14" s="19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5"/>
      <c r="Y14" s="7"/>
      <c r="Z14" s="13"/>
      <c r="AA14" s="7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12"/>
      <c r="AR14" s="12"/>
      <c r="AS14" s="12"/>
      <c r="AT14" s="12"/>
    </row>
    <row r="15" spans="1:46" x14ac:dyDescent="0.2">
      <c r="A15" s="1"/>
      <c r="B15" s="7"/>
      <c r="C15" s="1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15" t="s">
        <v>2</v>
      </c>
      <c r="Y15" s="7">
        <v>1623400</v>
      </c>
      <c r="Z15" s="13"/>
      <c r="AA15" s="7">
        <f>SUM(Y15:Z15)</f>
        <v>1623400</v>
      </c>
      <c r="AB15" s="7">
        <v>15216</v>
      </c>
      <c r="AC15" s="1"/>
      <c r="AD15" s="7">
        <f>+Y15+AB15</f>
        <v>1638616</v>
      </c>
      <c r="AE15" s="1">
        <f>+Z15+AC15</f>
        <v>0</v>
      </c>
      <c r="AF15" s="7">
        <f>+AD15+AE15</f>
        <v>1638616</v>
      </c>
      <c r="AG15" s="7">
        <v>32027</v>
      </c>
      <c r="AH15" s="1"/>
      <c r="AI15" s="7">
        <f>+AD15+AG15</f>
        <v>1670643</v>
      </c>
      <c r="AJ15" s="1">
        <f>+AE15+AH15</f>
        <v>0</v>
      </c>
      <c r="AK15" s="7">
        <f>+AI15+AJ15</f>
        <v>1670643</v>
      </c>
      <c r="AL15" s="7">
        <v>-228399</v>
      </c>
      <c r="AM15" s="1"/>
      <c r="AN15" s="7">
        <f>+AI15+AL15</f>
        <v>1442244</v>
      </c>
      <c r="AO15" s="1">
        <f>+AJ15+AM15</f>
        <v>0</v>
      </c>
      <c r="AP15" s="7">
        <f>+AN15+AO15</f>
        <v>1442244</v>
      </c>
      <c r="AQ15" s="7">
        <v>578393</v>
      </c>
      <c r="AR15" s="7"/>
      <c r="AS15" s="7">
        <f>SUM(AQ15:AR15)</f>
        <v>578393</v>
      </c>
      <c r="AT15" s="40">
        <f>+AS15/AP15*100</f>
        <v>40.103685645424768</v>
      </c>
    </row>
    <row r="16" spans="1:46" x14ac:dyDescent="0.2">
      <c r="A16" s="1" t="s">
        <v>22</v>
      </c>
      <c r="B16" s="7">
        <f>SUM(B17:B19)</f>
        <v>10191088</v>
      </c>
      <c r="C16" s="7">
        <f t="shared" ref="C16:V16" si="10">SUM(C17:C19)</f>
        <v>0</v>
      </c>
      <c r="D16" s="7">
        <f t="shared" si="10"/>
        <v>10191088</v>
      </c>
      <c r="E16" s="7">
        <f t="shared" si="10"/>
        <v>0</v>
      </c>
      <c r="F16" s="7">
        <f t="shared" si="10"/>
        <v>0</v>
      </c>
      <c r="G16" s="7">
        <f t="shared" si="10"/>
        <v>10191088</v>
      </c>
      <c r="H16" s="7">
        <f t="shared" si="10"/>
        <v>0</v>
      </c>
      <c r="I16" s="7">
        <f t="shared" si="10"/>
        <v>10191088</v>
      </c>
      <c r="J16" s="7">
        <f t="shared" si="10"/>
        <v>0</v>
      </c>
      <c r="K16" s="7">
        <f t="shared" si="10"/>
        <v>0</v>
      </c>
      <c r="L16" s="7">
        <f t="shared" si="10"/>
        <v>10191088</v>
      </c>
      <c r="M16" s="7">
        <f t="shared" si="10"/>
        <v>0</v>
      </c>
      <c r="N16" s="7">
        <f t="shared" si="10"/>
        <v>10191088</v>
      </c>
      <c r="O16" s="7">
        <f t="shared" si="10"/>
        <v>-9724075</v>
      </c>
      <c r="P16" s="7">
        <f t="shared" si="10"/>
        <v>0</v>
      </c>
      <c r="Q16" s="7">
        <f t="shared" si="10"/>
        <v>467013</v>
      </c>
      <c r="R16" s="7">
        <f t="shared" si="10"/>
        <v>0</v>
      </c>
      <c r="S16" s="7">
        <f t="shared" si="10"/>
        <v>467013</v>
      </c>
      <c r="T16" s="7">
        <f>SUM(T17:T19)</f>
        <v>466951</v>
      </c>
      <c r="U16" s="7">
        <f t="shared" si="10"/>
        <v>0</v>
      </c>
      <c r="V16" s="7">
        <f t="shared" si="10"/>
        <v>466951</v>
      </c>
      <c r="W16" s="40">
        <f>+V16/S16*100</f>
        <v>99.986724138300218</v>
      </c>
      <c r="X16" s="15"/>
      <c r="Y16" s="7"/>
      <c r="Z16" s="13"/>
      <c r="AA16" s="7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7"/>
      <c r="AR16" s="7"/>
      <c r="AS16" s="7"/>
      <c r="AT16" s="40"/>
    </row>
    <row r="17" spans="1:46" x14ac:dyDescent="0.2">
      <c r="A17" s="2" t="s">
        <v>47</v>
      </c>
      <c r="B17" s="4"/>
      <c r="C17" s="19"/>
      <c r="D17" s="4"/>
      <c r="E17" s="4"/>
      <c r="F17" s="4"/>
      <c r="G17" s="41"/>
      <c r="H17" s="41"/>
      <c r="I17" s="41"/>
      <c r="J17" s="4"/>
      <c r="K17" s="4"/>
      <c r="L17" s="4"/>
      <c r="M17" s="4"/>
      <c r="N17" s="4"/>
      <c r="O17" s="4"/>
      <c r="P17" s="4"/>
      <c r="Q17" s="4"/>
      <c r="R17" s="4"/>
      <c r="S17" s="4"/>
      <c r="T17" s="4">
        <v>13</v>
      </c>
      <c r="U17" s="4"/>
      <c r="V17" s="37">
        <f>SUM(T17:U17)</f>
        <v>13</v>
      </c>
      <c r="W17" s="39"/>
      <c r="X17" s="15"/>
      <c r="Y17" s="7"/>
      <c r="Z17" s="13"/>
      <c r="AA17" s="7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7"/>
      <c r="AR17" s="7"/>
      <c r="AS17" s="7"/>
      <c r="AT17" s="40"/>
    </row>
    <row r="18" spans="1:46" x14ac:dyDescent="0.2">
      <c r="A18" s="3" t="s">
        <v>23</v>
      </c>
      <c r="B18" s="12">
        <v>10191088</v>
      </c>
      <c r="C18" s="19"/>
      <c r="D18" s="4">
        <f>SUM(B18:C18)</f>
        <v>10191088</v>
      </c>
      <c r="E18" s="4"/>
      <c r="F18" s="4"/>
      <c r="G18" s="35">
        <f>+B18+E18</f>
        <v>10191088</v>
      </c>
      <c r="H18" s="35">
        <f>+C18+F18</f>
        <v>0</v>
      </c>
      <c r="I18" s="35">
        <f>+G18+H18</f>
        <v>10191088</v>
      </c>
      <c r="J18" s="37"/>
      <c r="K18" s="37"/>
      <c r="L18" s="37">
        <f>+G18+J18</f>
        <v>10191088</v>
      </c>
      <c r="M18" s="37">
        <f>+H18+K18</f>
        <v>0</v>
      </c>
      <c r="N18" s="37">
        <f>+L18+M18</f>
        <v>10191088</v>
      </c>
      <c r="O18" s="37">
        <v>-9724425</v>
      </c>
      <c r="P18" s="37"/>
      <c r="Q18" s="37">
        <f>+L18+O18</f>
        <v>466663</v>
      </c>
      <c r="R18" s="37">
        <f>+M18+P18</f>
        <v>0</v>
      </c>
      <c r="S18" s="37">
        <f>+Q18+R18</f>
        <v>466663</v>
      </c>
      <c r="T18" s="37">
        <v>465013</v>
      </c>
      <c r="U18" s="37"/>
      <c r="V18" s="37">
        <f>SUM(T18:U18)</f>
        <v>465013</v>
      </c>
      <c r="W18" s="39">
        <f t="shared" ref="W18:W19" si="11">+V18/S18*100</f>
        <v>99.646425793345514</v>
      </c>
      <c r="X18" s="15" t="s">
        <v>16</v>
      </c>
      <c r="Y18" s="7">
        <f>SUM(Y19:Y21)</f>
        <v>16075</v>
      </c>
      <c r="Z18" s="13">
        <f>SUM(Z19:Z21)</f>
        <v>150433</v>
      </c>
      <c r="AA18" s="7">
        <f>SUM(AA19:AA21)</f>
        <v>166508</v>
      </c>
      <c r="AB18" s="7">
        <f t="shared" ref="AB18:AH18" si="12">SUM(AB19:AB21)</f>
        <v>26730</v>
      </c>
      <c r="AC18" s="7">
        <f t="shared" si="12"/>
        <v>-93933</v>
      </c>
      <c r="AD18" s="7">
        <f t="shared" si="12"/>
        <v>42805</v>
      </c>
      <c r="AE18" s="7">
        <f t="shared" si="12"/>
        <v>56500</v>
      </c>
      <c r="AF18" s="7">
        <f t="shared" si="12"/>
        <v>99305</v>
      </c>
      <c r="AG18" s="7">
        <f t="shared" si="12"/>
        <v>1589975</v>
      </c>
      <c r="AH18" s="7">
        <f t="shared" si="12"/>
        <v>41943</v>
      </c>
      <c r="AI18" s="7">
        <f t="shared" ref="AI18:AM18" si="13">SUM(AI19:AI21)</f>
        <v>1632780</v>
      </c>
      <c r="AJ18" s="7">
        <f t="shared" si="13"/>
        <v>98443</v>
      </c>
      <c r="AK18" s="7">
        <f t="shared" si="13"/>
        <v>1731223</v>
      </c>
      <c r="AL18" s="7">
        <f t="shared" si="13"/>
        <v>3292</v>
      </c>
      <c r="AM18" s="7">
        <f t="shared" si="13"/>
        <v>-42339</v>
      </c>
      <c r="AN18" s="7">
        <f t="shared" ref="AN18:AS18" si="14">SUM(AN19:AN21)</f>
        <v>1636072</v>
      </c>
      <c r="AO18" s="7">
        <f t="shared" si="14"/>
        <v>56104</v>
      </c>
      <c r="AP18" s="7">
        <f t="shared" si="14"/>
        <v>1692176</v>
      </c>
      <c r="AQ18" s="7">
        <f t="shared" si="14"/>
        <v>1636070</v>
      </c>
      <c r="AR18" s="7">
        <f t="shared" si="14"/>
        <v>56103</v>
      </c>
      <c r="AS18" s="7">
        <f t="shared" si="14"/>
        <v>1692173</v>
      </c>
      <c r="AT18" s="40">
        <f>+AS18/AP18*100</f>
        <v>99.999822713476618</v>
      </c>
    </row>
    <row r="19" spans="1:46" x14ac:dyDescent="0.2">
      <c r="A19" s="2" t="s">
        <v>41</v>
      </c>
      <c r="B19" s="4"/>
      <c r="C19" s="19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>
        <v>350</v>
      </c>
      <c r="P19" s="4"/>
      <c r="Q19" s="37">
        <f>+L19+O19</f>
        <v>350</v>
      </c>
      <c r="R19" s="37">
        <f>+M19+P19</f>
        <v>0</v>
      </c>
      <c r="S19" s="37">
        <f>+Q19+R19</f>
        <v>350</v>
      </c>
      <c r="T19" s="37">
        <v>1925</v>
      </c>
      <c r="U19" s="37"/>
      <c r="V19" s="37">
        <f>SUM(T19:U19)</f>
        <v>1925</v>
      </c>
      <c r="W19" s="39">
        <f t="shared" si="11"/>
        <v>550</v>
      </c>
      <c r="X19" t="s">
        <v>18</v>
      </c>
      <c r="Y19" s="12"/>
      <c r="Z19" s="20"/>
      <c r="AA19" s="4">
        <f>SUM(Y19:Z19)</f>
        <v>0</v>
      </c>
      <c r="AB19" s="4">
        <v>7851</v>
      </c>
      <c r="AC19" s="4"/>
      <c r="AD19" s="4">
        <f t="shared" ref="AD19:AE21" si="15">+Y19+AB19</f>
        <v>7851</v>
      </c>
      <c r="AE19" s="2">
        <f t="shared" si="15"/>
        <v>0</v>
      </c>
      <c r="AF19" s="4">
        <f>+AD19+AE19</f>
        <v>7851</v>
      </c>
      <c r="AG19" s="4">
        <v>1589975</v>
      </c>
      <c r="AH19" s="4"/>
      <c r="AI19" s="4">
        <f>+AD19+AG19</f>
        <v>1597826</v>
      </c>
      <c r="AJ19" s="2">
        <f>+AE19+AH19</f>
        <v>0</v>
      </c>
      <c r="AK19" s="4">
        <f>+AI19+AJ19</f>
        <v>1597826</v>
      </c>
      <c r="AL19" s="4"/>
      <c r="AM19" s="4"/>
      <c r="AN19" s="4">
        <f>+AI19+AL19</f>
        <v>1597826</v>
      </c>
      <c r="AO19" s="2">
        <f>+AJ19+AM19</f>
        <v>0</v>
      </c>
      <c r="AP19" s="4">
        <f>+AN19+AO19</f>
        <v>1597826</v>
      </c>
      <c r="AQ19" s="37">
        <v>1597826</v>
      </c>
      <c r="AR19" s="37"/>
      <c r="AS19" s="37">
        <f>SUM(AQ19:AR19)</f>
        <v>1597826</v>
      </c>
      <c r="AT19" s="39">
        <f t="shared" ref="AT19:AT21" si="16">+AS19/AP19*100</f>
        <v>100</v>
      </c>
    </row>
    <row r="20" spans="1:46" x14ac:dyDescent="0.2">
      <c r="A20" s="1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t="s">
        <v>19</v>
      </c>
      <c r="Y20" s="12">
        <v>16075</v>
      </c>
      <c r="Z20" s="19">
        <v>100433</v>
      </c>
      <c r="AA20" s="4">
        <f>SUM(Y20:Z20)</f>
        <v>116508</v>
      </c>
      <c r="AB20" s="4">
        <v>18879</v>
      </c>
      <c r="AC20" s="4">
        <v>-93933</v>
      </c>
      <c r="AD20" s="4">
        <f t="shared" si="15"/>
        <v>34954</v>
      </c>
      <c r="AE20" s="4">
        <f t="shared" si="15"/>
        <v>6500</v>
      </c>
      <c r="AF20" s="4">
        <f>+AD20+AE20</f>
        <v>41454</v>
      </c>
      <c r="AG20" s="4"/>
      <c r="AH20" s="4">
        <v>41943</v>
      </c>
      <c r="AI20" s="4">
        <f t="shared" ref="AI20:AI21" si="17">+AD20+AG20</f>
        <v>34954</v>
      </c>
      <c r="AJ20" s="4">
        <f t="shared" ref="AJ20:AJ21" si="18">+AE20+AH20</f>
        <v>48443</v>
      </c>
      <c r="AK20" s="4">
        <f t="shared" ref="AK20:AK21" si="19">+AI20+AJ20</f>
        <v>83397</v>
      </c>
      <c r="AL20" s="4">
        <v>3292</v>
      </c>
      <c r="AM20" s="4">
        <v>3161</v>
      </c>
      <c r="AN20" s="4">
        <f t="shared" ref="AN20:AN21" si="20">+AI20+AL20</f>
        <v>38246</v>
      </c>
      <c r="AO20" s="4">
        <f t="shared" ref="AO20:AO21" si="21">+AJ20+AM20</f>
        <v>51604</v>
      </c>
      <c r="AP20" s="4">
        <f t="shared" ref="AP20:AP21" si="22">+AN20+AO20</f>
        <v>89850</v>
      </c>
      <c r="AQ20" s="4">
        <v>38244</v>
      </c>
      <c r="AR20" s="4">
        <v>51603</v>
      </c>
      <c r="AS20" s="37">
        <f t="shared" ref="AS20:AS21" si="23">SUM(AQ20:AR20)</f>
        <v>89847</v>
      </c>
      <c r="AT20" s="39">
        <f t="shared" si="16"/>
        <v>99.996661101836395</v>
      </c>
    </row>
    <row r="21" spans="1:46" ht="12.75" customHeight="1" x14ac:dyDescent="0.2">
      <c r="A21" s="1" t="s">
        <v>24</v>
      </c>
      <c r="B21" s="7">
        <f t="shared" ref="B21:R21" si="24">SUM(B22:B23)</f>
        <v>0</v>
      </c>
      <c r="C21" s="7">
        <f t="shared" si="24"/>
        <v>0</v>
      </c>
      <c r="D21" s="7">
        <f t="shared" si="24"/>
        <v>0</v>
      </c>
      <c r="E21" s="7">
        <f t="shared" si="24"/>
        <v>0</v>
      </c>
      <c r="F21" s="7">
        <f t="shared" si="24"/>
        <v>0</v>
      </c>
      <c r="G21" s="7">
        <f t="shared" si="24"/>
        <v>0</v>
      </c>
      <c r="H21" s="7">
        <f t="shared" si="24"/>
        <v>0</v>
      </c>
      <c r="I21" s="7">
        <f t="shared" si="24"/>
        <v>0</v>
      </c>
      <c r="J21" s="7">
        <f t="shared" si="24"/>
        <v>0</v>
      </c>
      <c r="K21" s="7">
        <f t="shared" si="24"/>
        <v>0</v>
      </c>
      <c r="L21" s="7">
        <f t="shared" si="24"/>
        <v>0</v>
      </c>
      <c r="M21" s="7">
        <f t="shared" si="24"/>
        <v>0</v>
      </c>
      <c r="N21" s="7">
        <f t="shared" si="24"/>
        <v>0</v>
      </c>
      <c r="O21" s="7">
        <f t="shared" si="24"/>
        <v>809</v>
      </c>
      <c r="P21" s="7">
        <f t="shared" si="24"/>
        <v>0</v>
      </c>
      <c r="Q21" s="7">
        <f t="shared" si="24"/>
        <v>809</v>
      </c>
      <c r="R21" s="7">
        <f t="shared" si="24"/>
        <v>0</v>
      </c>
      <c r="S21" s="7">
        <f>SUM(S22:S23)</f>
        <v>809</v>
      </c>
      <c r="T21" s="7">
        <f t="shared" ref="T21:V21" si="25">SUM(T22:T23)</f>
        <v>2</v>
      </c>
      <c r="U21" s="7">
        <f t="shared" si="25"/>
        <v>0</v>
      </c>
      <c r="V21" s="7">
        <f t="shared" si="25"/>
        <v>2</v>
      </c>
      <c r="W21" s="40">
        <f>+V21/S21*100</f>
        <v>0.2472187886279357</v>
      </c>
      <c r="X21" t="s">
        <v>35</v>
      </c>
      <c r="Y21" s="4"/>
      <c r="Z21" s="4">
        <v>50000</v>
      </c>
      <c r="AA21" s="4">
        <f>SUM(Y21:Z21)</f>
        <v>50000</v>
      </c>
      <c r="AB21" s="2"/>
      <c r="AC21" s="2"/>
      <c r="AD21" s="4">
        <f t="shared" si="15"/>
        <v>0</v>
      </c>
      <c r="AE21" s="4">
        <f t="shared" si="15"/>
        <v>50000</v>
      </c>
      <c r="AF21" s="4">
        <f>+AD21+AE21</f>
        <v>50000</v>
      </c>
      <c r="AG21" s="2"/>
      <c r="AH21" s="2"/>
      <c r="AI21" s="4">
        <f t="shared" si="17"/>
        <v>0</v>
      </c>
      <c r="AJ21" s="4">
        <f t="shared" si="18"/>
        <v>50000</v>
      </c>
      <c r="AK21" s="4">
        <f t="shared" si="19"/>
        <v>50000</v>
      </c>
      <c r="AL21" s="2"/>
      <c r="AM21" s="2">
        <v>-45500</v>
      </c>
      <c r="AN21" s="4">
        <f t="shared" si="20"/>
        <v>0</v>
      </c>
      <c r="AO21" s="4">
        <f t="shared" si="21"/>
        <v>4500</v>
      </c>
      <c r="AP21" s="4">
        <f t="shared" si="22"/>
        <v>4500</v>
      </c>
      <c r="AQ21" s="4"/>
      <c r="AR21" s="4">
        <v>4500</v>
      </c>
      <c r="AS21" s="37">
        <f t="shared" si="23"/>
        <v>4500</v>
      </c>
      <c r="AT21" s="39">
        <f t="shared" si="16"/>
        <v>100</v>
      </c>
    </row>
    <row r="22" spans="1:46" x14ac:dyDescent="0.2">
      <c r="A22" s="2" t="s">
        <v>25</v>
      </c>
      <c r="B22" s="12"/>
      <c r="C22" s="20"/>
      <c r="D22" s="12">
        <f>SUM(B22:C22)</f>
        <v>0</v>
      </c>
      <c r="E22" s="12"/>
      <c r="F22" s="12"/>
      <c r="G22" s="35">
        <f>+B22+E22</f>
        <v>0</v>
      </c>
      <c r="H22" s="35">
        <f>+C22+F22</f>
        <v>0</v>
      </c>
      <c r="I22" s="35">
        <f>+G22+H22</f>
        <v>0</v>
      </c>
      <c r="J22" s="37"/>
      <c r="K22" s="37"/>
      <c r="L22" s="37">
        <f>+G22+J22</f>
        <v>0</v>
      </c>
      <c r="M22" s="37">
        <f>+H22+K22</f>
        <v>0</v>
      </c>
      <c r="N22" s="37">
        <f>+L22+M22</f>
        <v>0</v>
      </c>
      <c r="O22" s="37">
        <v>807</v>
      </c>
      <c r="P22" s="37"/>
      <c r="Q22" s="37">
        <f>+L22+O22</f>
        <v>807</v>
      </c>
      <c r="R22" s="37">
        <f>+M22+P22</f>
        <v>0</v>
      </c>
      <c r="S22" s="37">
        <f>+Q22+R22</f>
        <v>807</v>
      </c>
      <c r="T22" s="37"/>
      <c r="U22" s="37"/>
      <c r="V22" s="37">
        <f>SUM(T22:U22)</f>
        <v>0</v>
      </c>
      <c r="W22" s="39">
        <f t="shared" ref="W22:W23" si="26">+V22/S22*100</f>
        <v>0</v>
      </c>
      <c r="X22" s="15"/>
      <c r="Y22" s="7"/>
      <c r="Z22" s="13"/>
      <c r="AA22" s="7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37"/>
      <c r="AR22" s="37"/>
      <c r="AS22" s="37"/>
      <c r="AT22" s="39"/>
    </row>
    <row r="23" spans="1:46" x14ac:dyDescent="0.2">
      <c r="A23" s="2" t="s">
        <v>42</v>
      </c>
      <c r="B23" s="4"/>
      <c r="C23" s="19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2</v>
      </c>
      <c r="P23" s="4"/>
      <c r="Q23" s="37">
        <f>+L23+O23</f>
        <v>2</v>
      </c>
      <c r="R23" s="37">
        <f>+M23+P23</f>
        <v>0</v>
      </c>
      <c r="S23" s="37">
        <f>+Q23+R23</f>
        <v>2</v>
      </c>
      <c r="T23" s="37">
        <v>2</v>
      </c>
      <c r="U23" s="37"/>
      <c r="V23" s="37">
        <f>SUM(T23:U23)</f>
        <v>2</v>
      </c>
      <c r="W23" s="39">
        <f t="shared" si="26"/>
        <v>100</v>
      </c>
      <c r="X23" s="24"/>
      <c r="Y23" s="4"/>
      <c r="AA23" s="4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37"/>
      <c r="AR23" s="37"/>
      <c r="AS23" s="37"/>
      <c r="AT23" s="39"/>
    </row>
    <row r="24" spans="1:46" x14ac:dyDescent="0.2">
      <c r="A24" s="2"/>
      <c r="B24" s="4"/>
      <c r="C24" s="19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15" t="s">
        <v>7</v>
      </c>
      <c r="Y24" s="7">
        <f>SUM(Y25)</f>
        <v>40000</v>
      </c>
      <c r="Z24" s="13">
        <f>SUM(Z25)</f>
        <v>0</v>
      </c>
      <c r="AA24" s="7">
        <f>SUM(AA25)</f>
        <v>40000</v>
      </c>
      <c r="AB24" s="7">
        <f t="shared" ref="AB24:AS24" si="27">SUM(AB25)</f>
        <v>-1208</v>
      </c>
      <c r="AC24" s="7">
        <f t="shared" si="27"/>
        <v>0</v>
      </c>
      <c r="AD24" s="7">
        <f t="shared" si="27"/>
        <v>38792</v>
      </c>
      <c r="AE24" s="7">
        <f t="shared" si="27"/>
        <v>0</v>
      </c>
      <c r="AF24" s="7">
        <f t="shared" si="27"/>
        <v>38792</v>
      </c>
      <c r="AG24" s="7">
        <f t="shared" si="27"/>
        <v>0</v>
      </c>
      <c r="AH24" s="7">
        <f t="shared" si="27"/>
        <v>0</v>
      </c>
      <c r="AI24" s="7">
        <f t="shared" si="27"/>
        <v>38792</v>
      </c>
      <c r="AJ24" s="7">
        <f t="shared" si="27"/>
        <v>0</v>
      </c>
      <c r="AK24" s="7">
        <f t="shared" si="27"/>
        <v>38792</v>
      </c>
      <c r="AL24" s="7">
        <f t="shared" si="27"/>
        <v>0</v>
      </c>
      <c r="AM24" s="7">
        <f t="shared" si="27"/>
        <v>0</v>
      </c>
      <c r="AN24" s="7">
        <f t="shared" si="27"/>
        <v>38792</v>
      </c>
      <c r="AO24" s="7">
        <f t="shared" si="27"/>
        <v>0</v>
      </c>
      <c r="AP24" s="7">
        <f t="shared" si="27"/>
        <v>38792</v>
      </c>
      <c r="AQ24" s="7">
        <f t="shared" si="27"/>
        <v>0</v>
      </c>
      <c r="AR24" s="7">
        <f t="shared" si="27"/>
        <v>0</v>
      </c>
      <c r="AS24" s="7">
        <f t="shared" si="27"/>
        <v>0</v>
      </c>
      <c r="AT24" s="40">
        <f>+AS24/AP24*100</f>
        <v>0</v>
      </c>
    </row>
    <row r="25" spans="1:46" x14ac:dyDescent="0.2">
      <c r="A25" s="2"/>
      <c r="B25" s="4"/>
      <c r="C25" s="19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24" t="s">
        <v>4</v>
      </c>
      <c r="Y25" s="4">
        <v>40000</v>
      </c>
      <c r="AA25" s="4">
        <f>SUM(Y25:Z25)</f>
        <v>40000</v>
      </c>
      <c r="AB25" s="4">
        <v>-1208</v>
      </c>
      <c r="AC25" s="2"/>
      <c r="AD25" s="4">
        <f>+Y25+AB25</f>
        <v>38792</v>
      </c>
      <c r="AE25" s="2">
        <f>+Z25+AC25</f>
        <v>0</v>
      </c>
      <c r="AF25" s="4">
        <f>+AD25+AE25</f>
        <v>38792</v>
      </c>
      <c r="AG25" s="4"/>
      <c r="AH25" s="2"/>
      <c r="AI25" s="4">
        <f t="shared" ref="AI25" si="28">+AD25+AG25</f>
        <v>38792</v>
      </c>
      <c r="AJ25" s="4">
        <f t="shared" ref="AJ25" si="29">+AE25+AH25</f>
        <v>0</v>
      </c>
      <c r="AK25" s="4">
        <f t="shared" ref="AK25" si="30">+AI25+AJ25</f>
        <v>38792</v>
      </c>
      <c r="AL25" s="4"/>
      <c r="AM25" s="2"/>
      <c r="AN25" s="4">
        <f t="shared" ref="AN25" si="31">+AI25+AL25</f>
        <v>38792</v>
      </c>
      <c r="AO25" s="4">
        <f t="shared" ref="AO25" si="32">+AJ25+AM25</f>
        <v>0</v>
      </c>
      <c r="AP25" s="4">
        <f t="shared" ref="AP25" si="33">+AN25+AO25</f>
        <v>38792</v>
      </c>
      <c r="AQ25" s="4"/>
      <c r="AR25" s="4"/>
      <c r="AS25" s="37">
        <f t="shared" ref="AS25" si="34">SUM(AQ25:AR25)</f>
        <v>0</v>
      </c>
      <c r="AT25" s="39">
        <f t="shared" ref="AT25" si="35">+AS25/AP25*100</f>
        <v>0</v>
      </c>
    </row>
    <row r="26" spans="1:46" ht="12" customHeight="1" x14ac:dyDescent="0.2">
      <c r="A26" s="2"/>
      <c r="B26" s="4"/>
      <c r="C26" s="19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Y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4"/>
      <c r="AR26" s="4"/>
      <c r="AS26" s="4"/>
      <c r="AT26" s="4"/>
    </row>
    <row r="27" spans="1:46" x14ac:dyDescent="0.2">
      <c r="A27" s="21"/>
      <c r="B27" s="25"/>
      <c r="C27" s="28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7"/>
      <c r="Y27" s="22"/>
      <c r="Z27" s="23"/>
      <c r="AA27" s="21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5"/>
      <c r="AR27" s="25"/>
      <c r="AS27" s="25"/>
      <c r="AT27" s="25"/>
    </row>
    <row r="28" spans="1:46" x14ac:dyDescent="0.2">
      <c r="A28" s="61" t="s">
        <v>11</v>
      </c>
      <c r="B28" s="51">
        <f t="shared" ref="B28:R28" si="36">SUM(B7,B11,B16,B21)</f>
        <v>13155913</v>
      </c>
      <c r="C28" s="51">
        <f t="shared" si="36"/>
        <v>0</v>
      </c>
      <c r="D28" s="51">
        <f t="shared" si="36"/>
        <v>13155913</v>
      </c>
      <c r="E28" s="51">
        <f t="shared" si="36"/>
        <v>0</v>
      </c>
      <c r="F28" s="51">
        <f t="shared" si="36"/>
        <v>0</v>
      </c>
      <c r="G28" s="51">
        <f t="shared" si="36"/>
        <v>13155913</v>
      </c>
      <c r="H28" s="51">
        <f t="shared" si="36"/>
        <v>0</v>
      </c>
      <c r="I28" s="51">
        <f t="shared" si="36"/>
        <v>13155913</v>
      </c>
      <c r="J28" s="51">
        <f t="shared" si="36"/>
        <v>2845</v>
      </c>
      <c r="K28" s="51">
        <f t="shared" si="36"/>
        <v>0</v>
      </c>
      <c r="L28" s="51">
        <f t="shared" si="36"/>
        <v>13158758</v>
      </c>
      <c r="M28" s="51">
        <f t="shared" si="36"/>
        <v>0</v>
      </c>
      <c r="N28" s="51">
        <f t="shared" si="36"/>
        <v>13158758</v>
      </c>
      <c r="O28" s="51">
        <f t="shared" si="36"/>
        <v>-12003380</v>
      </c>
      <c r="P28" s="51">
        <f t="shared" si="36"/>
        <v>0</v>
      </c>
      <c r="Q28" s="51">
        <f t="shared" si="36"/>
        <v>1155378</v>
      </c>
      <c r="R28" s="51">
        <f t="shared" si="36"/>
        <v>0</v>
      </c>
      <c r="S28" s="51">
        <f>SUM(S7,S11,S16,S21)</f>
        <v>1155378</v>
      </c>
      <c r="T28" s="51">
        <f t="shared" ref="T28:V28" si="37">SUM(T7,T11,T16,T21)</f>
        <v>1154062</v>
      </c>
      <c r="U28" s="51">
        <f t="shared" si="37"/>
        <v>0</v>
      </c>
      <c r="V28" s="51">
        <f t="shared" si="37"/>
        <v>1154062</v>
      </c>
      <c r="W28" s="63">
        <f>+V28/S28*100</f>
        <v>99.886097883117046</v>
      </c>
      <c r="X28" s="59" t="s">
        <v>28</v>
      </c>
      <c r="Y28" s="42">
        <f>SUM(Y7,Y11,Y15,Y18,Y24)</f>
        <v>9027674</v>
      </c>
      <c r="Z28" s="42">
        <f>SUM(Z7,Z11,Z15,Z18,Z24)</f>
        <v>628349</v>
      </c>
      <c r="AA28" s="42">
        <f>SUM(AA7,AA11,AA15,AA18,AA24)</f>
        <v>9656023</v>
      </c>
      <c r="AB28" s="42">
        <f t="shared" ref="AB28:AF28" si="38">SUM(AB7,AB11,AB15,AB18,AB24)</f>
        <v>72916</v>
      </c>
      <c r="AC28" s="42">
        <f t="shared" si="38"/>
        <v>-91659</v>
      </c>
      <c r="AD28" s="42">
        <f t="shared" si="38"/>
        <v>9100590</v>
      </c>
      <c r="AE28" s="42">
        <f t="shared" si="38"/>
        <v>536690</v>
      </c>
      <c r="AF28" s="42">
        <f t="shared" si="38"/>
        <v>9637280</v>
      </c>
      <c r="AG28" s="42">
        <f t="shared" ref="AG28:AK28" si="39">SUM(AG7,AG11,AG15,AG18,AG24)</f>
        <v>1664414</v>
      </c>
      <c r="AH28" s="42">
        <f t="shared" si="39"/>
        <v>43243</v>
      </c>
      <c r="AI28" s="42">
        <f t="shared" si="39"/>
        <v>10765004</v>
      </c>
      <c r="AJ28" s="42">
        <f t="shared" si="39"/>
        <v>579933</v>
      </c>
      <c r="AK28" s="42">
        <f t="shared" si="39"/>
        <v>11344937</v>
      </c>
      <c r="AL28" s="42">
        <f t="shared" ref="AL28:AP28" si="40">SUM(AL7,AL11,AL15,AL18,AL24)</f>
        <v>-4346237</v>
      </c>
      <c r="AM28" s="42">
        <f t="shared" si="40"/>
        <v>-42992</v>
      </c>
      <c r="AN28" s="42">
        <f t="shared" si="40"/>
        <v>6418767</v>
      </c>
      <c r="AO28" s="42">
        <f t="shared" si="40"/>
        <v>536941</v>
      </c>
      <c r="AP28" s="42">
        <f t="shared" si="40"/>
        <v>6955708</v>
      </c>
      <c r="AQ28" s="42">
        <f t="shared" ref="AQ28:AS28" si="41">SUM(AQ7,AQ11,AQ15,AQ18,AQ24)</f>
        <v>3621792</v>
      </c>
      <c r="AR28" s="42">
        <f t="shared" si="41"/>
        <v>61939</v>
      </c>
      <c r="AS28" s="42">
        <f t="shared" si="41"/>
        <v>3683731</v>
      </c>
      <c r="AT28" s="63">
        <f>+AS28/AP28*100</f>
        <v>52.959828100892103</v>
      </c>
    </row>
    <row r="29" spans="1:46" x14ac:dyDescent="0.2">
      <c r="A29" s="6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64"/>
      <c r="X29" s="60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64"/>
    </row>
    <row r="30" spans="1:46" x14ac:dyDescent="0.2">
      <c r="A30" s="14" t="s">
        <v>12</v>
      </c>
      <c r="B30" s="5">
        <f>SUM(B31:B32)</f>
        <v>0</v>
      </c>
      <c r="C30" s="5">
        <f>SUM(C31:C32)</f>
        <v>0</v>
      </c>
      <c r="D30" s="5">
        <f>SUM(D31:D32)</f>
        <v>0</v>
      </c>
      <c r="E30" s="5">
        <f t="shared" ref="E30:N30" si="42">SUM(E31:E32)</f>
        <v>17672</v>
      </c>
      <c r="F30" s="5">
        <f t="shared" si="42"/>
        <v>0</v>
      </c>
      <c r="G30" s="5">
        <f t="shared" si="42"/>
        <v>17672</v>
      </c>
      <c r="H30" s="5">
        <f t="shared" si="42"/>
        <v>0</v>
      </c>
      <c r="I30" s="5">
        <f t="shared" si="42"/>
        <v>17672</v>
      </c>
      <c r="J30" s="5">
        <f t="shared" si="42"/>
        <v>0</v>
      </c>
      <c r="K30" s="5">
        <f t="shared" si="42"/>
        <v>0</v>
      </c>
      <c r="L30" s="5">
        <f t="shared" si="42"/>
        <v>17672</v>
      </c>
      <c r="M30" s="5">
        <f t="shared" si="42"/>
        <v>0</v>
      </c>
      <c r="N30" s="5">
        <f t="shared" si="42"/>
        <v>17672</v>
      </c>
      <c r="O30" s="5">
        <f t="shared" ref="O30:V30" si="43">SUM(O31:O32)</f>
        <v>490</v>
      </c>
      <c r="P30" s="5">
        <f t="shared" si="43"/>
        <v>0</v>
      </c>
      <c r="Q30" s="5">
        <f t="shared" si="43"/>
        <v>18162</v>
      </c>
      <c r="R30" s="5">
        <f t="shared" si="43"/>
        <v>0</v>
      </c>
      <c r="S30" s="5">
        <f t="shared" si="43"/>
        <v>18162</v>
      </c>
      <c r="T30" s="5">
        <f t="shared" si="43"/>
        <v>18162</v>
      </c>
      <c r="U30" s="5">
        <f t="shared" si="43"/>
        <v>0</v>
      </c>
      <c r="V30" s="5">
        <f t="shared" si="43"/>
        <v>18162</v>
      </c>
      <c r="W30" s="40">
        <f>+V30/S30*100</f>
        <v>100</v>
      </c>
      <c r="X30" s="14" t="s">
        <v>27</v>
      </c>
      <c r="Y30" s="6">
        <f>SUM(Y31:Y32)</f>
        <v>319034</v>
      </c>
      <c r="Z30" s="6">
        <f>SUM(Z31:Z32)</f>
        <v>0</v>
      </c>
      <c r="AA30" s="6">
        <f>SUM(AA31:AA32)</f>
        <v>319034</v>
      </c>
      <c r="AB30" s="6">
        <f t="shared" ref="AB30:AK30" si="44">SUM(AB31:AB32)</f>
        <v>0</v>
      </c>
      <c r="AC30" s="6">
        <f t="shared" si="44"/>
        <v>0</v>
      </c>
      <c r="AD30" s="6">
        <f t="shared" si="44"/>
        <v>319034</v>
      </c>
      <c r="AE30" s="6">
        <f t="shared" si="44"/>
        <v>0</v>
      </c>
      <c r="AF30" s="6">
        <f t="shared" si="44"/>
        <v>319034</v>
      </c>
      <c r="AG30" s="6">
        <f t="shared" si="44"/>
        <v>0</v>
      </c>
      <c r="AH30" s="6">
        <f t="shared" si="44"/>
        <v>0</v>
      </c>
      <c r="AI30" s="6">
        <f t="shared" si="44"/>
        <v>319034</v>
      </c>
      <c r="AJ30" s="6">
        <f t="shared" si="44"/>
        <v>0</v>
      </c>
      <c r="AK30" s="6">
        <f t="shared" si="44"/>
        <v>319034</v>
      </c>
      <c r="AL30" s="6">
        <f t="shared" ref="AL30:AS30" si="45">SUM(AL31:AL32)</f>
        <v>0</v>
      </c>
      <c r="AM30" s="6">
        <f t="shared" si="45"/>
        <v>0</v>
      </c>
      <c r="AN30" s="6">
        <f t="shared" si="45"/>
        <v>319034</v>
      </c>
      <c r="AO30" s="6">
        <f t="shared" si="45"/>
        <v>0</v>
      </c>
      <c r="AP30" s="6">
        <f t="shared" si="45"/>
        <v>319034</v>
      </c>
      <c r="AQ30" s="5">
        <f t="shared" si="45"/>
        <v>319033</v>
      </c>
      <c r="AR30" s="5">
        <f t="shared" si="45"/>
        <v>0</v>
      </c>
      <c r="AS30" s="5">
        <f t="shared" si="45"/>
        <v>319033</v>
      </c>
      <c r="AT30" s="40">
        <f>+AS30/AP30*100</f>
        <v>99.999686553784244</v>
      </c>
    </row>
    <row r="31" spans="1:46" x14ac:dyDescent="0.2">
      <c r="A31" s="32" t="s">
        <v>31</v>
      </c>
      <c r="B31" s="8"/>
      <c r="C31" s="8"/>
      <c r="D31" s="8">
        <f>SUM(B31:C31)</f>
        <v>0</v>
      </c>
      <c r="E31" s="8"/>
      <c r="F31" s="8"/>
      <c r="G31" s="35">
        <f>+B31+E31</f>
        <v>0</v>
      </c>
      <c r="H31" s="35">
        <f>+C31+F31</f>
        <v>0</v>
      </c>
      <c r="I31" s="35">
        <f>+G31+H31</f>
        <v>0</v>
      </c>
      <c r="J31" s="35"/>
      <c r="K31" s="35"/>
      <c r="L31" s="37">
        <f>+G31+J31</f>
        <v>0</v>
      </c>
      <c r="M31" s="37">
        <f>+H31+K31</f>
        <v>0</v>
      </c>
      <c r="N31" s="37">
        <f>+L31+M31</f>
        <v>0</v>
      </c>
      <c r="O31" s="35">
        <v>490</v>
      </c>
      <c r="P31" s="35"/>
      <c r="Q31" s="37">
        <f>+L31+O31</f>
        <v>490</v>
      </c>
      <c r="R31" s="37">
        <f>+M31+P31</f>
        <v>0</v>
      </c>
      <c r="S31" s="37">
        <f>+Q31+R31</f>
        <v>490</v>
      </c>
      <c r="T31" s="37">
        <v>490</v>
      </c>
      <c r="U31" s="37"/>
      <c r="V31" s="37">
        <f>SUM(T31:U31)</f>
        <v>490</v>
      </c>
      <c r="W31" s="39">
        <f t="shared" ref="W31:W32" si="46">+V31/S31*100</f>
        <v>100</v>
      </c>
      <c r="X31" s="32" t="s">
        <v>32</v>
      </c>
      <c r="Y31" s="33">
        <v>319034</v>
      </c>
      <c r="Z31" s="3"/>
      <c r="AA31" s="12">
        <f>SUM(Y31:Z31)</f>
        <v>319034</v>
      </c>
      <c r="AB31" s="2"/>
      <c r="AC31" s="2"/>
      <c r="AD31" s="4">
        <f>+Y31+AB31</f>
        <v>319034</v>
      </c>
      <c r="AE31" s="2">
        <f>+Z31+AC31</f>
        <v>0</v>
      </c>
      <c r="AF31" s="4">
        <f>+AD31+AE31</f>
        <v>319034</v>
      </c>
      <c r="AG31" s="2"/>
      <c r="AH31" s="2"/>
      <c r="AI31" s="4">
        <f t="shared" ref="AI31" si="47">+AD31+AG31</f>
        <v>319034</v>
      </c>
      <c r="AJ31" s="4">
        <f t="shared" ref="AJ31" si="48">+AE31+AH31</f>
        <v>0</v>
      </c>
      <c r="AK31" s="4">
        <f t="shared" ref="AK31" si="49">+AI31+AJ31</f>
        <v>319034</v>
      </c>
      <c r="AL31" s="2"/>
      <c r="AM31" s="2"/>
      <c r="AN31" s="4">
        <f t="shared" ref="AN31" si="50">+AI31+AL31</f>
        <v>319034</v>
      </c>
      <c r="AO31" s="4">
        <f t="shared" ref="AO31" si="51">+AJ31+AM31</f>
        <v>0</v>
      </c>
      <c r="AP31" s="4">
        <f t="shared" ref="AP31" si="52">+AN31+AO31</f>
        <v>319034</v>
      </c>
      <c r="AQ31" s="37">
        <v>319033</v>
      </c>
      <c r="AR31" s="37"/>
      <c r="AS31" s="37">
        <f t="shared" ref="AS31" si="53">SUM(AQ31:AR31)</f>
        <v>319033</v>
      </c>
      <c r="AT31" s="39">
        <f t="shared" ref="AT31" si="54">+AS31/AP31*100</f>
        <v>99.999686553784244</v>
      </c>
    </row>
    <row r="32" spans="1:46" x14ac:dyDescent="0.2">
      <c r="A32" s="29" t="s">
        <v>30</v>
      </c>
      <c r="B32" s="34"/>
      <c r="C32" s="31"/>
      <c r="D32" s="8">
        <f>SUM(B32:C32)</f>
        <v>0</v>
      </c>
      <c r="E32" s="8">
        <v>17672</v>
      </c>
      <c r="F32" s="8"/>
      <c r="G32" s="35">
        <f>+B32+E32</f>
        <v>17672</v>
      </c>
      <c r="H32" s="35">
        <f>+C32+F32</f>
        <v>0</v>
      </c>
      <c r="I32" s="35">
        <f>+G32+H32</f>
        <v>17672</v>
      </c>
      <c r="J32" s="35"/>
      <c r="K32" s="35"/>
      <c r="L32" s="37">
        <f>+G32+J32</f>
        <v>17672</v>
      </c>
      <c r="M32" s="37">
        <f>+H32+K32</f>
        <v>0</v>
      </c>
      <c r="N32" s="37">
        <f>+L32+M32</f>
        <v>17672</v>
      </c>
      <c r="O32" s="35"/>
      <c r="P32" s="35"/>
      <c r="Q32" s="37">
        <f>+L32+O32</f>
        <v>17672</v>
      </c>
      <c r="R32" s="37">
        <f>+M32+P32</f>
        <v>0</v>
      </c>
      <c r="S32" s="37">
        <f>+Q32+R32</f>
        <v>17672</v>
      </c>
      <c r="T32" s="37">
        <v>17672</v>
      </c>
      <c r="U32" s="37"/>
      <c r="V32" s="37">
        <f>SUM(T32:U32)</f>
        <v>17672</v>
      </c>
      <c r="W32" s="39">
        <f t="shared" si="46"/>
        <v>100</v>
      </c>
      <c r="X32" s="30"/>
      <c r="Y32" s="6"/>
      <c r="Z32" s="6"/>
      <c r="AA32" s="6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37"/>
      <c r="AR32" s="37"/>
      <c r="AS32" s="37"/>
      <c r="AT32" s="39"/>
    </row>
    <row r="33" spans="1:46" x14ac:dyDescent="0.2">
      <c r="A33" s="59" t="s">
        <v>13</v>
      </c>
      <c r="B33" s="42">
        <f>SUM(B28,B30)</f>
        <v>13155913</v>
      </c>
      <c r="C33" s="42">
        <f>SUM(C28,C30)</f>
        <v>0</v>
      </c>
      <c r="D33" s="42">
        <f>SUM(D28,D30)</f>
        <v>13155913</v>
      </c>
      <c r="E33" s="42">
        <f t="shared" ref="E33:I33" si="55">SUM(E28,E30)</f>
        <v>17672</v>
      </c>
      <c r="F33" s="42">
        <f t="shared" si="55"/>
        <v>0</v>
      </c>
      <c r="G33" s="42">
        <f>SUM(G28,G30)</f>
        <v>13173585</v>
      </c>
      <c r="H33" s="42">
        <f t="shared" si="55"/>
        <v>0</v>
      </c>
      <c r="I33" s="42">
        <f t="shared" si="55"/>
        <v>13173585</v>
      </c>
      <c r="J33" s="42">
        <f t="shared" ref="J33:N33" si="56">SUM(J28,J30)</f>
        <v>2845</v>
      </c>
      <c r="K33" s="42">
        <f t="shared" si="56"/>
        <v>0</v>
      </c>
      <c r="L33" s="42">
        <f t="shared" si="56"/>
        <v>13176430</v>
      </c>
      <c r="M33" s="42">
        <f t="shared" si="56"/>
        <v>0</v>
      </c>
      <c r="N33" s="42">
        <f t="shared" si="56"/>
        <v>13176430</v>
      </c>
      <c r="O33" s="42">
        <f t="shared" ref="O33:R33" si="57">SUM(O28,O30)</f>
        <v>-12002890</v>
      </c>
      <c r="P33" s="42">
        <f t="shared" si="57"/>
        <v>0</v>
      </c>
      <c r="Q33" s="42">
        <f t="shared" si="57"/>
        <v>1173540</v>
      </c>
      <c r="R33" s="42">
        <f t="shared" si="57"/>
        <v>0</v>
      </c>
      <c r="S33" s="42">
        <f>SUM(S28,S30)</f>
        <v>1173540</v>
      </c>
      <c r="T33" s="42">
        <f t="shared" ref="T33:V33" si="58">SUM(T28,T30)</f>
        <v>1172224</v>
      </c>
      <c r="U33" s="42">
        <f t="shared" si="58"/>
        <v>0</v>
      </c>
      <c r="V33" s="42">
        <f t="shared" si="58"/>
        <v>1172224</v>
      </c>
      <c r="W33" s="63">
        <f>+V33/S33*100</f>
        <v>99.887860660906313</v>
      </c>
      <c r="X33" s="59" t="s">
        <v>14</v>
      </c>
      <c r="Y33" s="42">
        <f>SUM(Y28,Y30)</f>
        <v>9346708</v>
      </c>
      <c r="Z33" s="42">
        <f>SUM(Z28,Z30)</f>
        <v>628349</v>
      </c>
      <c r="AA33" s="42">
        <f>SUM(AA28,AA30)</f>
        <v>9975057</v>
      </c>
      <c r="AB33" s="42">
        <f t="shared" ref="AB33:AF33" si="59">SUM(AB28,AB30)</f>
        <v>72916</v>
      </c>
      <c r="AC33" s="42">
        <f t="shared" si="59"/>
        <v>-91659</v>
      </c>
      <c r="AD33" s="42">
        <f t="shared" si="59"/>
        <v>9419624</v>
      </c>
      <c r="AE33" s="42">
        <f t="shared" si="59"/>
        <v>536690</v>
      </c>
      <c r="AF33" s="42">
        <f t="shared" si="59"/>
        <v>9956314</v>
      </c>
      <c r="AG33" s="42">
        <f t="shared" ref="AG33:AK33" si="60">SUM(AG28,AG30)</f>
        <v>1664414</v>
      </c>
      <c r="AH33" s="42">
        <f t="shared" si="60"/>
        <v>43243</v>
      </c>
      <c r="AI33" s="42">
        <f t="shared" si="60"/>
        <v>11084038</v>
      </c>
      <c r="AJ33" s="42">
        <f t="shared" si="60"/>
        <v>579933</v>
      </c>
      <c r="AK33" s="42">
        <f t="shared" si="60"/>
        <v>11663971</v>
      </c>
      <c r="AL33" s="42">
        <f t="shared" ref="AL33:AP33" si="61">SUM(AL28,AL30)</f>
        <v>-4346237</v>
      </c>
      <c r="AM33" s="42">
        <f t="shared" si="61"/>
        <v>-42992</v>
      </c>
      <c r="AN33" s="42">
        <f t="shared" si="61"/>
        <v>6737801</v>
      </c>
      <c r="AO33" s="42">
        <f t="shared" si="61"/>
        <v>536941</v>
      </c>
      <c r="AP33" s="42">
        <f t="shared" si="61"/>
        <v>7274742</v>
      </c>
      <c r="AQ33" s="42">
        <f t="shared" ref="AQ33:AS33" si="62">SUM(AQ28,AQ30)</f>
        <v>3940825</v>
      </c>
      <c r="AR33" s="42">
        <f t="shared" si="62"/>
        <v>61939</v>
      </c>
      <c r="AS33" s="42">
        <f t="shared" si="62"/>
        <v>4002764</v>
      </c>
      <c r="AT33" s="63">
        <f>+AS33/AP33*100</f>
        <v>55.022762319268502</v>
      </c>
    </row>
    <row r="34" spans="1:46" x14ac:dyDescent="0.2">
      <c r="A34" s="60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64"/>
      <c r="X34" s="60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64"/>
    </row>
    <row r="36" spans="1:46" x14ac:dyDescent="0.2">
      <c r="X36" s="58" t="s">
        <v>9</v>
      </c>
      <c r="Y36" s="58"/>
      <c r="Z36" s="58"/>
      <c r="AA36" s="13">
        <f>D33-AA33</f>
        <v>3180856</v>
      </c>
      <c r="AF36" s="13">
        <f>+I33-AF33</f>
        <v>3217271</v>
      </c>
      <c r="AK36" s="13">
        <f>+N33-AK33</f>
        <v>1512459</v>
      </c>
      <c r="AP36" s="13">
        <f>+S33-AP33</f>
        <v>-6101202</v>
      </c>
      <c r="AS36" s="13">
        <f>+V33-AS33</f>
        <v>-2830540</v>
      </c>
    </row>
  </sheetData>
  <mergeCells count="156">
    <mergeCell ref="AT4:AT6"/>
    <mergeCell ref="AQ5:AQ6"/>
    <mergeCell ref="AR5:AR6"/>
    <mergeCell ref="AS5:AS6"/>
    <mergeCell ref="AQ28:AQ29"/>
    <mergeCell ref="AR28:AR29"/>
    <mergeCell ref="AS28:AS29"/>
    <mergeCell ref="AT28:AT29"/>
    <mergeCell ref="AQ33:AQ34"/>
    <mergeCell ref="AR33:AR34"/>
    <mergeCell ref="AS33:AS34"/>
    <mergeCell ref="AT33:AT34"/>
    <mergeCell ref="T28:T29"/>
    <mergeCell ref="U28:U29"/>
    <mergeCell ref="V28:V29"/>
    <mergeCell ref="T33:T34"/>
    <mergeCell ref="U33:U34"/>
    <mergeCell ref="V33:V34"/>
    <mergeCell ref="W28:W29"/>
    <mergeCell ref="W33:W34"/>
    <mergeCell ref="AQ4:AS4"/>
    <mergeCell ref="AB33:AB34"/>
    <mergeCell ref="AC33:AC34"/>
    <mergeCell ref="AD33:AD34"/>
    <mergeCell ref="AE33:AE34"/>
    <mergeCell ref="AF33:AF34"/>
    <mergeCell ref="AB5:AB6"/>
    <mergeCell ref="AC5:AC6"/>
    <mergeCell ref="AD5:AD6"/>
    <mergeCell ref="AE5:AE6"/>
    <mergeCell ref="AF5:AF6"/>
    <mergeCell ref="AG4:AH4"/>
    <mergeCell ref="AI4:AK4"/>
    <mergeCell ref="AG5:AG6"/>
    <mergeCell ref="AH5:AH6"/>
    <mergeCell ref="AI5:AI6"/>
    <mergeCell ref="B4:D4"/>
    <mergeCell ref="A28:A29"/>
    <mergeCell ref="A33:A34"/>
    <mergeCell ref="B28:B29"/>
    <mergeCell ref="B33:B34"/>
    <mergeCell ref="E4:F4"/>
    <mergeCell ref="G4:I4"/>
    <mergeCell ref="B5:B6"/>
    <mergeCell ref="C5:C6"/>
    <mergeCell ref="D5:D6"/>
    <mergeCell ref="X36:Z36"/>
    <mergeCell ref="Z33:Z34"/>
    <mergeCell ref="Z28:Z29"/>
    <mergeCell ref="AA28:AA29"/>
    <mergeCell ref="C28:C29"/>
    <mergeCell ref="D28:D29"/>
    <mergeCell ref="C33:C34"/>
    <mergeCell ref="D33:D34"/>
    <mergeCell ref="Y28:Y29"/>
    <mergeCell ref="X28:X29"/>
    <mergeCell ref="E33:E34"/>
    <mergeCell ref="F33:F34"/>
    <mergeCell ref="G33:G34"/>
    <mergeCell ref="H33:H34"/>
    <mergeCell ref="I33:I34"/>
    <mergeCell ref="J28:J29"/>
    <mergeCell ref="AA33:AA34"/>
    <mergeCell ref="Y33:Y34"/>
    <mergeCell ref="X33:X34"/>
    <mergeCell ref="K28:K29"/>
    <mergeCell ref="L28:L29"/>
    <mergeCell ref="M28:M29"/>
    <mergeCell ref="N28:N29"/>
    <mergeCell ref="J33:J34"/>
    <mergeCell ref="A2:AF2"/>
    <mergeCell ref="E28:E29"/>
    <mergeCell ref="F28:F29"/>
    <mergeCell ref="G28:G29"/>
    <mergeCell ref="H28:H29"/>
    <mergeCell ref="I28:I29"/>
    <mergeCell ref="AB28:AB29"/>
    <mergeCell ref="AC28:AC29"/>
    <mergeCell ref="AD28:AD29"/>
    <mergeCell ref="AE28:AE29"/>
    <mergeCell ref="AF28:AF29"/>
    <mergeCell ref="AB4:AC4"/>
    <mergeCell ref="AD4:AF4"/>
    <mergeCell ref="Y5:Y6"/>
    <mergeCell ref="Z5:Z6"/>
    <mergeCell ref="AA5:AA6"/>
    <mergeCell ref="E5:E6"/>
    <mergeCell ref="F5:F6"/>
    <mergeCell ref="G5:G6"/>
    <mergeCell ref="H5:H6"/>
    <mergeCell ref="I5:I6"/>
    <mergeCell ref="Y4:AA4"/>
    <mergeCell ref="A4:A6"/>
    <mergeCell ref="X4:X6"/>
    <mergeCell ref="AJ5:AJ6"/>
    <mergeCell ref="AK5:AK6"/>
    <mergeCell ref="J4:K4"/>
    <mergeCell ref="L4:N4"/>
    <mergeCell ref="J5:J6"/>
    <mergeCell ref="K5:K6"/>
    <mergeCell ref="L5:L6"/>
    <mergeCell ref="M5:M6"/>
    <mergeCell ref="N5:N6"/>
    <mergeCell ref="P5:P6"/>
    <mergeCell ref="Q5:Q6"/>
    <mergeCell ref="R5:R6"/>
    <mergeCell ref="S5:S6"/>
    <mergeCell ref="T4:V4"/>
    <mergeCell ref="T5:T6"/>
    <mergeCell ref="U5:U6"/>
    <mergeCell ref="V5:V6"/>
    <mergeCell ref="W4:W6"/>
    <mergeCell ref="AG33:AG34"/>
    <mergeCell ref="AH33:AH34"/>
    <mergeCell ref="AI33:AI34"/>
    <mergeCell ref="AJ33:AJ34"/>
    <mergeCell ref="AK33:AK34"/>
    <mergeCell ref="AG28:AG29"/>
    <mergeCell ref="AH28:AH29"/>
    <mergeCell ref="AI28:AI29"/>
    <mergeCell ref="AJ28:AJ29"/>
    <mergeCell ref="AK28:AK29"/>
    <mergeCell ref="K33:K34"/>
    <mergeCell ref="L33:L34"/>
    <mergeCell ref="M33:M34"/>
    <mergeCell ref="N33:N34"/>
    <mergeCell ref="AL4:AM4"/>
    <mergeCell ref="AN4:AP4"/>
    <mergeCell ref="AL5:AL6"/>
    <mergeCell ref="AM5:AM6"/>
    <mergeCell ref="AN5:AN6"/>
    <mergeCell ref="AO5:AO6"/>
    <mergeCell ref="AP5:AP6"/>
    <mergeCell ref="O33:O34"/>
    <mergeCell ref="P33:P34"/>
    <mergeCell ref="Q33:Q34"/>
    <mergeCell ref="R33:R34"/>
    <mergeCell ref="S33:S34"/>
    <mergeCell ref="O28:O29"/>
    <mergeCell ref="P28:P29"/>
    <mergeCell ref="Q28:Q29"/>
    <mergeCell ref="R28:R29"/>
    <mergeCell ref="S28:S29"/>
    <mergeCell ref="O4:P4"/>
    <mergeCell ref="Q4:S4"/>
    <mergeCell ref="O5:O6"/>
    <mergeCell ref="AL33:AL34"/>
    <mergeCell ref="AM33:AM34"/>
    <mergeCell ref="AN33:AN34"/>
    <mergeCell ref="AO33:AO34"/>
    <mergeCell ref="AP33:AP34"/>
    <mergeCell ref="AL28:AL29"/>
    <mergeCell ref="AM28:AM29"/>
    <mergeCell ref="AN28:AN29"/>
    <mergeCell ref="AO28:AO29"/>
    <mergeCell ref="AP28:AP29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9" scale="47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28CA-A946-443C-8CE4-B9706D1565D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7DA63-5797-4D4B-BCCE-BDAF9AABFFF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2025-05-21T08:53:05Z</cp:lastPrinted>
  <dcterms:created xsi:type="dcterms:W3CDTF">1997-01-17T14:02:09Z</dcterms:created>
  <dcterms:modified xsi:type="dcterms:W3CDTF">2025-05-21T08:53:09Z</dcterms:modified>
</cp:coreProperties>
</file>